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925" windowWidth="19260" windowHeight="5955" tabRatio="793"/>
  </bookViews>
  <sheets>
    <sheet name="Část 1" sheetId="1" r:id="rId1"/>
    <sheet name="Část 1a" sheetId="2" r:id="rId2"/>
    <sheet name="Část 2" sheetId="3" r:id="rId3"/>
    <sheet name="Část 3" sheetId="19" r:id="rId4"/>
    <sheet name="Část 3a" sheetId="20" r:id="rId5"/>
    <sheet name="Část 3b" sheetId="21" r:id="rId6"/>
    <sheet name="Část 4" sheetId="7" r:id="rId7"/>
    <sheet name="Část 5" sheetId="8" r:id="rId8"/>
    <sheet name="Část 5a" sheetId="9" r:id="rId9"/>
    <sheet name="Část 5b" sheetId="13" r:id="rId10"/>
    <sheet name="Část 6" sheetId="14" r:id="rId11"/>
    <sheet name="Část 7" sheetId="15" r:id="rId12"/>
  </sheets>
  <externalReferences>
    <externalReference r:id="rId13"/>
    <externalReference r:id="rId14"/>
  </externalReferences>
  <definedNames>
    <definedName name="AS2DocOpenMode" hidden="1">"AS2DocumentEdit"</definedName>
    <definedName name="_xlnm.Print_Area" localSheetId="4">'Část 3a'!$A$1:$N$94</definedName>
    <definedName name="_xlnm.Print_Area" localSheetId="5">'Část 3b'!$A$1:$N$94</definedName>
  </definedNames>
  <calcPr calcId="125725"/>
  <customWorkbookViews>
    <customWorkbookView name="Radim Voňavka - vlastní zobrazení" guid="{50823AFA-AF82-4061-9437-1EA6648665C5}" mergeInterval="0" personalView="1" maximized="1" xWindow="1" yWindow="1" windowWidth="1436" windowHeight="680" tabRatio="793" activeSheetId="1" showComments="commIndAndComment"/>
  </customWorkbookViews>
</workbook>
</file>

<file path=xl/calcChain.xml><?xml version="1.0" encoding="utf-8"?>
<calcChain xmlns="http://schemas.openxmlformats.org/spreadsheetml/2006/main">
  <c r="G95" i="14"/>
  <c r="F95"/>
  <c r="E95"/>
  <c r="Q8" i="19" l="1"/>
  <c r="O8"/>
  <c r="D75" i="15"/>
  <c r="D60"/>
  <c r="D54"/>
  <c r="D51"/>
  <c r="D47"/>
  <c r="D44"/>
  <c r="D30"/>
  <c r="D24"/>
  <c r="D17"/>
  <c r="D9"/>
  <c r="E84" i="14"/>
  <c r="F84"/>
  <c r="G84"/>
  <c r="E50"/>
  <c r="F50"/>
  <c r="G50"/>
  <c r="E56"/>
  <c r="F56"/>
  <c r="G56"/>
  <c r="D104"/>
  <c r="D95"/>
  <c r="D89"/>
  <c r="D88" s="1"/>
  <c r="D84"/>
  <c r="D80"/>
  <c r="D73"/>
  <c r="D66"/>
  <c r="D60"/>
  <c r="D56"/>
  <c r="D50"/>
  <c r="D49" s="1"/>
  <c r="D42"/>
  <c r="D39"/>
  <c r="D36"/>
  <c r="D30"/>
  <c r="D27"/>
  <c r="D23"/>
  <c r="D79" l="1"/>
  <c r="D48" s="1"/>
  <c r="D10"/>
  <c r="D9"/>
  <c r="Y33" i="13"/>
  <c r="Y32" s="1"/>
  <c r="X33"/>
  <c r="W33"/>
  <c r="X32"/>
  <c r="W32"/>
  <c r="S33"/>
  <c r="S32" s="1"/>
  <c r="R33"/>
  <c r="Q33"/>
  <c r="R32"/>
  <c r="Q32"/>
  <c r="B27"/>
  <c r="B26"/>
  <c r="B25"/>
  <c r="B24" s="1"/>
  <c r="G24"/>
  <c r="F24"/>
  <c r="E24"/>
  <c r="D24"/>
  <c r="C24"/>
  <c r="B23"/>
  <c r="B22"/>
  <c r="B21" s="1"/>
  <c r="B20" s="1"/>
  <c r="G21"/>
  <c r="F21"/>
  <c r="E21"/>
  <c r="E20" s="1"/>
  <c r="D21"/>
  <c r="D20" s="1"/>
  <c r="C21"/>
  <c r="G20"/>
  <c r="F20"/>
  <c r="C20"/>
  <c r="B19"/>
  <c r="B18"/>
  <c r="B17"/>
  <c r="B16" s="1"/>
  <c r="G16"/>
  <c r="F16"/>
  <c r="E16"/>
  <c r="D16"/>
  <c r="C16"/>
  <c r="B15"/>
  <c r="B14"/>
  <c r="B13" s="1"/>
  <c r="B12" s="1"/>
  <c r="G13"/>
  <c r="G12" s="1"/>
  <c r="G11" s="1"/>
  <c r="F13"/>
  <c r="E13"/>
  <c r="D13"/>
  <c r="D12" s="1"/>
  <c r="C13"/>
  <c r="C12" s="1"/>
  <c r="C11" s="1"/>
  <c r="F12"/>
  <c r="F11" s="1"/>
  <c r="E12"/>
  <c r="E11" s="1"/>
  <c r="N27"/>
  <c r="N26"/>
  <c r="N25"/>
  <c r="S24"/>
  <c r="R24"/>
  <c r="Q24"/>
  <c r="P24"/>
  <c r="O24"/>
  <c r="N24"/>
  <c r="N23"/>
  <c r="N22"/>
  <c r="S21"/>
  <c r="R21"/>
  <c r="R20" s="1"/>
  <c r="Q21"/>
  <c r="Q20" s="1"/>
  <c r="P21"/>
  <c r="O21"/>
  <c r="N21"/>
  <c r="N20" s="1"/>
  <c r="S20"/>
  <c r="P20"/>
  <c r="O20"/>
  <c r="N19"/>
  <c r="N18"/>
  <c r="N17"/>
  <c r="N16" s="1"/>
  <c r="S16"/>
  <c r="R16"/>
  <c r="Q16"/>
  <c r="P16"/>
  <c r="O16"/>
  <c r="N15"/>
  <c r="N14"/>
  <c r="N13" s="1"/>
  <c r="N12" s="1"/>
  <c r="N11" s="1"/>
  <c r="S13"/>
  <c r="R13"/>
  <c r="Q13"/>
  <c r="Q12" s="1"/>
  <c r="P13"/>
  <c r="P12" s="1"/>
  <c r="P11" s="1"/>
  <c r="O13"/>
  <c r="S12"/>
  <c r="S11" s="1"/>
  <c r="R12"/>
  <c r="R11" s="1"/>
  <c r="O12"/>
  <c r="O11" s="1"/>
  <c r="A6" i="15"/>
  <c r="A6" i="14"/>
  <c r="A6" i="13"/>
  <c r="D11" l="1"/>
  <c r="B11"/>
  <c r="Q11"/>
  <c r="A6" i="9"/>
  <c r="D6" i="8" l="1"/>
  <c r="C6" i="7"/>
  <c r="D6" i="2"/>
</calcChain>
</file>

<file path=xl/sharedStrings.xml><?xml version="1.0" encoding="utf-8"?>
<sst xmlns="http://schemas.openxmlformats.org/spreadsheetml/2006/main" count="816" uniqueCount="472">
  <si>
    <t>Údaje o finanční situaci povinné osoby - informace povinné osoby, která je bankou nebo spořitelním a úvěrním družstvem o pohledávkách</t>
  </si>
  <si>
    <t xml:space="preserve">Údaje o finanční situaci povinné osoby - deriváty </t>
  </si>
  <si>
    <t>Údaje o finanční situaci povinné osoby</t>
  </si>
  <si>
    <t>Údaje o činnosti povinné osoby</t>
  </si>
  <si>
    <t>Grafické znázornění konsolidačního celku, jehož členem je povinná osoba, z hlediska řízení</t>
  </si>
  <si>
    <t xml:space="preserve">Grafické znázornění konsolidačního celku, jehož členem je povinná osoba, z hlediska vlastnického uspořádání </t>
  </si>
  <si>
    <t>Organizační struktura povinné osoby</t>
  </si>
  <si>
    <t>Členství v orgánech jiných právnických osob včetně označení dané osoby, orgánu a funkce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</si>
  <si>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</si>
  <si>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</si>
  <si>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</si>
  <si>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</si>
  <si>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</si>
  <si>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</si>
  <si>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 xml:space="preserve">Údaje o členech řídícího orgánu, kontrolního orgánu a o osobách ve vrcholném vedení povinné osoby </t>
  </si>
  <si>
    <t>Bod 1 písm. i)</t>
  </si>
  <si>
    <t>Akciová společnost uvede, zda se zvyšuje jmenovitá hodnota akcií a o jakou částku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</si>
  <si>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</si>
  <si>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</si>
  <si>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</si>
  <si>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</si>
  <si>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</si>
  <si>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</si>
  <si>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</si>
  <si>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</si>
  <si>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</si>
  <si>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</si>
  <si>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</si>
  <si>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</si>
  <si>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Údaje o nabytí vlastních akcií a zatímních listů a jiných kapitálových nástrojů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</si>
  <si>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</si>
  <si>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</si>
  <si>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</si>
  <si>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</si>
  <si>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</si>
  <si>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</si>
  <si>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</si>
  <si>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</si>
  <si>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</si>
  <si>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</si>
  <si>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</si>
  <si>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</si>
  <si>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</si>
  <si>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</si>
  <si>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</si>
  <si>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</si>
  <si>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</si>
  <si>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</si>
  <si>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</si>
  <si>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</si>
  <si>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</si>
  <si>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>Výše podílu na hlasovacích právech (v %)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</si>
  <si>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</si>
  <si>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</si>
  <si>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</si>
  <si>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</si>
  <si>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</si>
  <si>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>Společnící nebo členové, kteří jsou právnickými osobami</t>
  </si>
  <si>
    <t>Bod 2 písm. a), b)</t>
  </si>
  <si>
    <t xml:space="preserve">Údaje o společnících nebo členech povinné osoby s kvalifikovanou účastí na povinné osobě </t>
  </si>
  <si>
    <t>Vyhláška č.23/2014 Sb., Příloha 10</t>
  </si>
  <si>
    <r>
      <t>Údaje o složení</t>
    </r>
    <r>
      <rPr>
        <b/>
        <sz val="10"/>
        <color theme="0"/>
        <rFont val="Arial"/>
        <family val="2"/>
        <charset val="238"/>
      </rPr>
      <t xml:space="preserve"> společníků nebo členů povinné osoby</t>
    </r>
  </si>
  <si>
    <t>Jiný způsob ovládání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</si>
  <si>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</si>
  <si>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</si>
  <si>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Údaje o struktuře konsolidačního celku, jehož je povinná osoba součástí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</si>
  <si>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</si>
  <si>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</si>
  <si>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</si>
  <si>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</si>
  <si>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</si>
  <si>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</si>
  <si>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</si>
  <si>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r>
      <t>Zisk nebo ztráta po zdanění na jednoho pracovníka</t>
    </r>
    <r>
      <rPr>
        <sz val="10"/>
        <color rgb="FFFF0000"/>
        <rFont val="Arial"/>
        <family val="2"/>
        <charset val="238"/>
      </rPr>
      <t xml:space="preserve"> </t>
    </r>
  </si>
  <si>
    <t xml:space="preserve">Aktiva na jednoho pracovníka </t>
  </si>
  <si>
    <t>Bod 5 písm. h)</t>
  </si>
  <si>
    <t>Rentabilita průměrných aktiv (ROAA)</t>
  </si>
  <si>
    <t>Poměrové ukazatele povinné osoby, která je bankou nebo spořitelním a úvěrním družstvem</t>
  </si>
  <si>
    <t>Kapitálový poměr pro celkový kapitál</t>
  </si>
  <si>
    <t>Kapitálový poměr pro kapitál tier 1</t>
  </si>
  <si>
    <t>Bod 5 písm. g)</t>
  </si>
  <si>
    <t>Kapitálový poměr pro kmenový kapitál tier 1</t>
  </si>
  <si>
    <t>Kapitálové poměry</t>
  </si>
  <si>
    <t>Bod 5 písm. e)</t>
  </si>
  <si>
    <t>Souhrnná výše pohledávek povinné osoby, která je bankou nebo spořitelním a úvěrním družstvem, z finančních činností, u nichž byla během účetního období provedena restrukturalizace (součet zůstatků účtů pohledávek k vykazovanému datu, a to pohledávek, u nichž byla během účetního období provedena restrukturalizace); pohledávky jsou uváděny bez opravných položek</t>
  </si>
  <si>
    <t>K ultimu 3. předcházejícího období</t>
  </si>
  <si>
    <t>K ultimu 2. předcházejícího období</t>
  </si>
  <si>
    <t>K ultimu 1. předcházejícího období</t>
  </si>
  <si>
    <t>K ultimu vykazovaného období</t>
  </si>
  <si>
    <t xml:space="preserve">Údaje o finanční situaci povinné osoby 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</si>
  <si>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</si>
  <si>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</si>
  <si>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</si>
  <si>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</si>
  <si>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>Bod 5 písm. f)</t>
  </si>
  <si>
    <t>Opravné položky k port. pohled. jednotlivě bez znehodnocení</t>
  </si>
  <si>
    <t>Opravné položky k jednotlivým pohledávkám</t>
  </si>
  <si>
    <t>Účetní hodnota (netto)</t>
  </si>
  <si>
    <t>Hodnota před znehodnocením</t>
  </si>
  <si>
    <t>Bod 5 písm. d)</t>
  </si>
  <si>
    <t xml:space="preserve">         Ztrátové pohledávky za úvěrovými institucemi</t>
  </si>
  <si>
    <t xml:space="preserve">         Pochybné pohledávky za úvěrovými institucemi</t>
  </si>
  <si>
    <t xml:space="preserve">         Nestandardní pohledávky za úvěrovými institucemi</t>
  </si>
  <si>
    <t xml:space="preserve">      Pohledávky za úvěrovými institucemi se selháním</t>
  </si>
  <si>
    <t xml:space="preserve">         Sledované pohledávky za úvěrovými institucemi</t>
  </si>
  <si>
    <t xml:space="preserve">         Standardní pohledávky za úvěrovými institucemi</t>
  </si>
  <si>
    <t xml:space="preserve">      Pohledávky za úvěrovými institucemi bez selhání</t>
  </si>
  <si>
    <t xml:space="preserve">   Pohledávky za úvěrovými institucemi</t>
  </si>
  <si>
    <t>Pohledávky z finančních činností celkem</t>
  </si>
  <si>
    <t>Bod 5 písm. c)</t>
  </si>
  <si>
    <t xml:space="preserve">      Rezervní fondy</t>
  </si>
  <si>
    <t xml:space="preserve">         Kapitálová složka finančních nástrojů</t>
  </si>
  <si>
    <t xml:space="preserve">      Emisní ážio</t>
  </si>
  <si>
    <t xml:space="preserve">         Nesplacený základní kapitál</t>
  </si>
  <si>
    <t xml:space="preserve">         Splacený základní kapitál</t>
  </si>
  <si>
    <t xml:space="preserve">      Závazky spojené s vyřazovanými skupinami určenými k prodeji</t>
  </si>
  <si>
    <t xml:space="preserve">      Ostatní závazky</t>
  </si>
  <si>
    <t xml:space="preserve">         Závazky z odložené daně</t>
  </si>
  <si>
    <t xml:space="preserve">         Závazky ze splatné daně</t>
  </si>
  <si>
    <t xml:space="preserve">         Ostatní rezervy</t>
  </si>
  <si>
    <t xml:space="preserve">         Emitované dluhové cenné papíry v naběhlé hodnotě</t>
  </si>
  <si>
    <t xml:space="preserve">         Závazky z krátkých prodejů</t>
  </si>
  <si>
    <t xml:space="preserve">   Ostatní aktiva</t>
  </si>
  <si>
    <t xml:space="preserve">      Pohledávky z odložené daně</t>
  </si>
  <si>
    <t xml:space="preserve">      Pohledávky ze splatné daně</t>
  </si>
  <si>
    <t xml:space="preserve">      Ostatní nehmotný majetek</t>
  </si>
  <si>
    <t xml:space="preserve">      Goodwill</t>
  </si>
  <si>
    <t xml:space="preserve">      Investice do nemovitostí</t>
  </si>
  <si>
    <t xml:space="preserve">      Pozemky, budovy a zařízení</t>
  </si>
  <si>
    <t xml:space="preserve">      Dluhové cenné papíry neobchodovatelné</t>
  </si>
  <si>
    <t xml:space="preserve">      Dluhové cenné papíry realizovatelné</t>
  </si>
  <si>
    <t xml:space="preserve">      Kapitálové nástroje realizovatelné</t>
  </si>
  <si>
    <t xml:space="preserve">      Dluhové cenné papíry k obchodování</t>
  </si>
  <si>
    <t xml:space="preserve">      Kapitálové nástroje k obchodování</t>
  </si>
  <si>
    <t xml:space="preserve">      Pokladní hotovost</t>
  </si>
  <si>
    <t>Bod 5 písm. a)</t>
  </si>
  <si>
    <t>Čtvrtletní rozvaha povinné osoby (v tis.Kč)</t>
  </si>
  <si>
    <t xml:space="preserve">   Odpisy nehmotného majetku</t>
  </si>
  <si>
    <t xml:space="preserve">   Odpisy investic do nemovitostí</t>
  </si>
  <si>
    <t>Ostatní provozní náklady</t>
  </si>
  <si>
    <t>Ostatní provozní výnosy</t>
  </si>
  <si>
    <t xml:space="preserve">   Výnosy z dividend z realizovatelných finančních aktiv</t>
  </si>
  <si>
    <t xml:space="preserve">   Výnosy z dividend z finančních aktiv k obchodování</t>
  </si>
  <si>
    <t>Náklady na základní kapitál splatný na požádání</t>
  </si>
  <si>
    <t xml:space="preserve">   Úroky na ostatní závazky</t>
  </si>
  <si>
    <t xml:space="preserve">   Ztráta ze zajišťovacích úrokových derivátů</t>
  </si>
  <si>
    <t xml:space="preserve">   Úroky na finanční závazky v naběhlé hodnotě</t>
  </si>
  <si>
    <t xml:space="preserve">   Úroky na finanční závazky k obchodování</t>
  </si>
  <si>
    <t xml:space="preserve">   Úroky z ostatních aktiv</t>
  </si>
  <si>
    <t xml:space="preserve">   Zisk ze zajišťovacích úrokových derivátů</t>
  </si>
  <si>
    <t xml:space="preserve">   Úroky z finančních investic držených do splatnosti</t>
  </si>
  <si>
    <t xml:space="preserve">   Úroky z úvěrů a jiných pohledávek</t>
  </si>
  <si>
    <t xml:space="preserve">   Úroky z realizovatelných finančních aktiv</t>
  </si>
  <si>
    <t xml:space="preserve">   Úroky z finančních aktiv k obchodování</t>
  </si>
  <si>
    <t>Odvětvová klasifikace ekonomických činností</t>
  </si>
  <si>
    <t>I. Část 1</t>
  </si>
  <si>
    <t>I. Část 1a</t>
  </si>
  <si>
    <t>I. Část 2</t>
  </si>
  <si>
    <t>I. Část 3</t>
  </si>
  <si>
    <t>I. Část 3a</t>
  </si>
  <si>
    <t>I. Část 3b</t>
  </si>
  <si>
    <t>I. Část 4</t>
  </si>
  <si>
    <t>I. Část 5</t>
  </si>
  <si>
    <t>I. Část 5a</t>
  </si>
  <si>
    <t>I. Část 5b</t>
  </si>
  <si>
    <t>I. Část 6</t>
  </si>
  <si>
    <t>I. Část 7</t>
  </si>
  <si>
    <t xml:space="preserve">Údaje o členech řídicího orgánu, kontrolního orgánu a o osobách ve vrcholném vedení povinné osoby </t>
  </si>
  <si>
    <t>Souhrnná výše úvěrů poskytnutých povinnou osobou členům řídicího orgánu, kontrolního orgánu, osobám ve vrcholném vedení povinné osoby</t>
  </si>
  <si>
    <t>Souhrnná výše záruk vydaných povinnou osobou za členy řídicího orgánu, kontrolního orgánu, osoby ve vrcholném vedení povinné osoby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</si>
  <si>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</si>
  <si>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</si>
  <si>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</si>
  <si>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Neřímý podíl na hlasovacích právech povinné osoby (v %)</t>
  </si>
  <si>
    <t>Souhrnná výše dluhových nástrojů, které má povinná osoba v aktivech a které jsou závazkem těchto osob, 
v členění podle osob (v tis. Kč)</t>
  </si>
  <si>
    <t>Souhrnná výše závazků povinné osoby vůči těmto osobám, 
v členění podle osob (v tis. Kč)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</si>
  <si>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</si>
  <si>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</si>
  <si>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</si>
  <si>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Přehled činností skutečně vykonávaných podle licence udělené Českou národní bankou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</si>
  <si>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</si>
  <si>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</si>
  <si>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</si>
  <si>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</si>
  <si>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Opravné položky k portfoliu jednotlivě nevýznam. pohledávek</t>
  </si>
  <si>
    <t>Pohledávky z finančních činností bez selhání a se selháním (v tis. Kč)</t>
  </si>
  <si>
    <t xml:space="preserve">   Pohledávky bez znehodnocení</t>
  </si>
  <si>
    <t xml:space="preserve">   Pohledávky se znehodnocením </t>
  </si>
  <si>
    <t>Pohledávky z finančních činností bez znehodnocení a se znehodnocením (v tis. Kč)</t>
  </si>
  <si>
    <t>Pohledávky oceňované naběhlou hodnotou</t>
  </si>
  <si>
    <t>Pohledávky oceňované reálnou hodnotou</t>
  </si>
  <si>
    <t>Kumulovaná ztrata z oceneni realnou hodnotou</t>
  </si>
  <si>
    <t xml:space="preserve">Odvětvová klasifikace ekonomických činností </t>
  </si>
  <si>
    <t>Modrá pyramida stavební spořitelna, a.s.</t>
  </si>
  <si>
    <t>Praha 2, Bělehradská 128, čp.222, PSČ 120 21</t>
  </si>
  <si>
    <t>60192852</t>
  </si>
  <si>
    <t>9. prosince 1993 u Městského soudu v Praze, oddíl B, vložka 2281</t>
  </si>
  <si>
    <t>netýká se společnosti</t>
  </si>
  <si>
    <t>ne</t>
  </si>
  <si>
    <t xml:space="preserve">Společnost je oprávněna:
k výkonu činností uvedených v zákoně č. 96/1993 Sb., o stavebním spoření a státní podpoře stavebního spoření, ve znění pozdějších předpisů (dále jen "zákon o stavebním spoření"), v § 1 písm.
a) přijímání vkladů od účastníků stavebního spoření v rozsahu
- přijímání vkladů v české měně od účastníků stavebního spoření
b) poskytování úvěrů účastníkům stavebního spoření v rozsahu
- poskytování úvěrů v české měně účastníkům stavebního spoření
c) poskytování příspěvku fyzickým osobám účastníkům stavebního spoření v rozsahu
- poskytování příspěvku v české měně fyzickým osobám účastníkům stavebního spoření
</t>
  </si>
  <si>
    <t>Modrá pyramida stavební spořitelna, a.s., vykonává všechny činnosti uvedené v předchozím odstavci kromě obchodování na
vlastní účet s dluhopisy vydávanými členskými státy Organizace pro hospodářskou spolupráci a rozvoj, centrálními bankami
a finančními institucemi těchto států, jakož i s dluhopisy, za které tyto státy převzaly záruku, a s dluhopisy vydávanými
Evropskou investiční bankou, Nordic Investment Bank a Evropskou centrální bankou v Kč.</t>
  </si>
  <si>
    <t>žádné</t>
  </si>
  <si>
    <r>
      <rPr>
        <sz val="8"/>
        <color theme="1"/>
        <rFont val="Arial"/>
        <family val="2"/>
        <charset val="238"/>
      </rPr>
      <t>a k výkonu činností uvedených v zákoně o stavebním spoření v § 9 odst. 1 písmena
a) poskytování úvěrů osobám, jejichž výrobky a poskytované služby jsou určeny pro uspokojování bytových potřeb v rozsahu
- poskytování úvěrů v české měně osobám, jejichž výrobky a poskytované služby jsou určeny pro uspokojování bytových potřeb
b) přijímání vkladů od banky, zahraničních bank, poboček zahraničních bank, finančních institucí, zahraničních finančních institucí a poboček zahraničních finančních institucí
c) poskytování záruk za úvěry ze stavebního spoření, za úvěry poskytnuté podle § 5 odst. 5 zákona o stavebním spoření a za úvěry uvedené v § 9 odst. 1 písm. a) zákona o stavebním spoření v rozsahu
- poskytování záruk v české měně za úvěry ze stavebního spoření, za úvěry poskytnuté podle § 5 odst. 5 zákona o stavebním spoření a za úvěry uvedené v § 9 odst. 1 písm. a) zákona o stavebním spoření
d) obchodování na vlastní účet s hypotéčními zástavními listy a obdobnými produkty vydávanými členskými státy Organizace pro hospodářskou spolupráci a rozvoj
e) obchodování na vlastní účet s dluhopisy vydávanými Českou republikou, s dluhopisy, za které Česká republika převzala záruku, a s dluhopisy vydávanými Českou národní bankou
f) obchodování na vlastní účet s dluhopisy vydávanými členskými státy Organizace pro hospodářskou spolupráci a rozvoj, centrálními bankami, finančními institucemi těchto států, a bankami se sídlem v těchto státech, jakož i s dluhopisy, za které tyto státy převzaly záruku, a s dluhopisy vydávanými Evropskou investiční bankou, Nordic Investment Bank a Evropskou centrální bankou,
g) provádění platebního styku a jeho zúčtování v souvislosti s činností stavební spořitelny v rozsahu
- provádění platebního styku a jeho zúčtování v tuzemsku v souvislosti s činností stavební spořitelny
h) poskytování bankovních informací
i) uzavírání obchodů sloužících k zajištění proti měnovému a úrokovému riziku
j) výkon finančního makléřství</t>
    </r>
    <r>
      <rPr>
        <sz val="10"/>
        <color theme="1"/>
        <rFont val="Arial"/>
        <family val="2"/>
        <charset val="238"/>
      </rPr>
      <t xml:space="preserve">
</t>
    </r>
  </si>
  <si>
    <t>Albert Marie Le Dirac´h</t>
  </si>
  <si>
    <t>dozorčí rada</t>
  </si>
  <si>
    <t xml:space="preserve">předseda dozorčí rady </t>
  </si>
  <si>
    <t>člen od 2. srpna 2013 a předseda od 18. září 2013</t>
  </si>
  <si>
    <t>Ing. Peter Palečka</t>
  </si>
  <si>
    <t xml:space="preserve">místopředseda dozorčí rady </t>
  </si>
  <si>
    <t>člen od 18. února 2011, místopředseda od 1. dubna 2011</t>
  </si>
  <si>
    <t>Absolvent Vysoké školy ekonomické v Bratislavě. Od roku 1982 do roku 1988 působil v organizacích zahraničního obchodu. Od roku 1989 do roku 1992 pracoval na federálním ministerstvu zahraničního obchodu ČSFR. V letech 1992 až 1994 působil jako stálý představitel České republiky při Všeobecné dohodě o clech a obchodu (GATT), od roku 1995 do roku 1998 pak jako stálý představitel ČR při Světové obchodní organizaci (WTO). Od roku 1998 pracuje v Komerční bance, přičemž od roku 1999  v představenstvu Komerční banky, a.s.</t>
  </si>
  <si>
    <t>Ing. Pavel Čejka</t>
  </si>
  <si>
    <t>člen dozorčí rady</t>
  </si>
  <si>
    <t>Ing. Vladimír Jeřábek</t>
  </si>
  <si>
    <t>Absolvent Vysokého technického učení v Brně a Nottingham Trent University. Zastával funkci ekonomického ředitele a člena představenstva v řadě bankovních institucí a v podniku Zetor, a. s. – výrobce zemědělské techniky. Po svém příchodu do Komerční banky v roce 1998 byl pan Vladimír Jeřábek ředitelem oblastní pobočky Brno a posléze byl zodpovědný za distribuční kanály v rámci celé Komerční banky. V únoru 2007 byl jmenován do funkce výkonného ředitele Distribuční sítě Komerční banky. Ve své funkci zodpovídá za distribuční síť Komerční banky pro segment retailového a podnikového bankovnictví včetně alternativních distribučních kanálů, jako jsou internetové bankovnictví a nebankovní distribuční kanály. S účinností od 1. června 2008 dozorčí rada zvolila pana Vladimíra Jeřábka za člena představenstva Komerční banky zodpovědného za řízení úseku Distribuce.</t>
  </si>
  <si>
    <t>KB Penzijní společnost, a.s., IČ 61860018, Náměstí Junkových 2772/1, 155 00 Praha 5, člen dozorčí rady</t>
  </si>
  <si>
    <t>JUDr. Josef Květoň</t>
  </si>
  <si>
    <t xml:space="preserve">člen dozorčí rady volený zaměstnanci společnosti </t>
  </si>
  <si>
    <t>od 22. března 2011</t>
  </si>
  <si>
    <t>Kristýna Železná</t>
  </si>
  <si>
    <t xml:space="preserve">členka dozorčí rady volená zaměstnanci společnosti </t>
  </si>
  <si>
    <t>Je absolventkou Střední ekonomické školy v Praze, kde vystudovala obor vnitřní obchod. V letech 1991 – 1995 pracovala v Komerční bance jako referentka propagace. V roce 1995 nastoupila do Modré pyramidy stavební spořitelny jako lektor školení produktů stavebního spoření a úvěrů ze stavebního spoření. Od roku 2010 působí jako vedoucí oddělení podpory řízení sítě.</t>
  </si>
  <si>
    <t>představenstvo</t>
  </si>
  <si>
    <t xml:space="preserve">předseda představenstva </t>
  </si>
  <si>
    <t>Ing. Miroslav Hiršl</t>
  </si>
  <si>
    <t xml:space="preserve">místopředseda představenstva </t>
  </si>
  <si>
    <t>člen od 26. listopadu 2012, místopředseda od 6. prosince 2012</t>
  </si>
  <si>
    <t>Ing. Jiří Votrubec</t>
  </si>
  <si>
    <t xml:space="preserve">člen představenstva </t>
  </si>
  <si>
    <t xml:space="preserve"> od 27. října 2010</t>
  </si>
  <si>
    <t>Ing. Aleš Mašanský</t>
  </si>
  <si>
    <t xml:space="preserve">obchodní ředitel odboru distribuce </t>
  </si>
  <si>
    <t xml:space="preserve">ředitel odboru marketingu </t>
  </si>
  <si>
    <t>Ing. Luděk Kohout</t>
  </si>
  <si>
    <t>ředitel odboru IS/IT</t>
  </si>
  <si>
    <t>PhDr. Hana Vaněčková</t>
  </si>
  <si>
    <t xml:space="preserve">ředitelka externí a interní komunikace </t>
  </si>
  <si>
    <t>Absolventka Fakulty žurnalistiky Univerzity Karlovy. Praxe v bankovním sektoru od roku 1996.</t>
  </si>
  <si>
    <t>Dana Dekojová, Bc</t>
  </si>
  <si>
    <t xml:space="preserve">ředitelka odboru řízení lidských zdrojů </t>
  </si>
  <si>
    <t>Ing. Jiří Žaba</t>
  </si>
  <si>
    <t xml:space="preserve">ředitel odboru produktových procesů </t>
  </si>
  <si>
    <t>Absolvent Vysoké školy ekonomické, obor Automatizované systémy řízení v ekonomice. Praxe v bankovnictví od roku 1987 a od roku 1990 v různých vedoucích a manažerských pozicích v oblasti informačních technologií, obchodu, distribuce a elektronického bankovnictví v Komerční bance, a.s.</t>
  </si>
  <si>
    <t>Mgr. Jan Žižka</t>
  </si>
  <si>
    <t xml:space="preserve">tajemník společnosti </t>
  </si>
  <si>
    <t>Absolvent Právnické fakulty Univerzity Karlovy v Praze a řady kurzů včetně zahraničních. Praxe v bankovnictví od roku 1997, od roku 2000 na pozici právník a vedoucí compliance. Od roku 2004 zastával pozici Senior legal advisor pro Top korporátní klientelu v Komerční bance, a.s.</t>
  </si>
  <si>
    <t>Ing. Vlastimil Novák, MBA</t>
  </si>
  <si>
    <t xml:space="preserve">ředitel odboru správa obchodů </t>
  </si>
  <si>
    <t>Mgr. Ladislav Šilha</t>
  </si>
  <si>
    <t xml:space="preserve">ředitel odboru finance </t>
  </si>
  <si>
    <t>Nadace KB, a.s. - Jistota</t>
  </si>
  <si>
    <t>Bc. Michal Sachr, MBA</t>
  </si>
  <si>
    <t xml:space="preserve">ředitel odboru úvěrových obchodů </t>
  </si>
  <si>
    <t xml:space="preserve">ředitelka odboru řízení rizik a vymáhání </t>
  </si>
  <si>
    <t>(1Q/2014)</t>
  </si>
  <si>
    <t>(4Q/2013)</t>
  </si>
  <si>
    <t>Komerční banka</t>
  </si>
  <si>
    <t>akciová
společnost</t>
  </si>
  <si>
    <t>Na Příkopě 33/969
114 07 Praha 1</t>
  </si>
  <si>
    <t>Česká republika</t>
  </si>
  <si>
    <t>453 17 054</t>
  </si>
  <si>
    <t xml:space="preserve"> -</t>
  </si>
  <si>
    <t>-</t>
  </si>
  <si>
    <t>Pozn.:</t>
  </si>
  <si>
    <t xml:space="preserve">žádné 
</t>
  </si>
  <si>
    <t>X</t>
  </si>
  <si>
    <t>Výbor Francouzsko-české obchodní  komory v České republice, IČ 64572358,  Pobřežní 3, 186 00 Praha 8</t>
  </si>
  <si>
    <t>od 20. dubna 2011</t>
  </si>
  <si>
    <t>Pavel Čejka začal svou profesionální kariéru v roce 1994 ve společnosti Arthur Andersen se zaměřením na auditorské a obchodní poradenství pro Českou republiku a střední Evropu, kde se převážně zaměřoval na audit, due diligence, vyjednávání a obchodní poradenství pro finanční instituce.
V roce 2000 nastoupil do ČSOB, dceřiné společnosti belgické KBC Group, jako výkonný ředitel pro finanční řízení. 
Do KB nastoupil v červnu roku 2003 jako zástupce výkonného ředitele pro strategii a  finance, v lednu roku 2006 se stal výkonným ředitelem pro strategii a finance. Od srpna roku 2012 je jmenován členem představenstva KB. Pavel Čejka vystudoval University of Chicago Booth School of Business a ČVUT se zaměřením na management a finance.</t>
  </si>
  <si>
    <t>od 26. září 2012</t>
  </si>
  <si>
    <t>Je absolventem Právnické fakulty UK v Praze, kde absolvoval i rigorózní zkoušku a následně absolvoval postgraduální studium zaměřené na hospodářské a obchodní právo. V letech 1980 – 1994 pracoval jako právník v podnikové sféře. V roce 1994 nastoupil do Modré pyramidy stavební spořitelny jako právník a v současné době vykonává funkci vedoucího právního oddělení.</t>
  </si>
  <si>
    <t>Absolvent Vysoké školy ekonomické v Praze, Fakulty mezinárodních vztahů a postgraduálního studia Graduate School of Banking (Boulder, Colorado, USA). Od svého nástupu do Komerční banky v roce 1996 zastával celou řadu obchodních a manažerských pozic v distribuční síti, v roce 2004 poté přešel na pozici vedoucího podpory prodeje pro retail v centrále Komerční banky, a.s.. Od roku 2006 pak, již v Modré pyramidě stavební spořitelně, řídil rozvoj obchodních synergií s ostatními členy finanční skupiny KB. Od konce roku 2008 působí v představenstvu Modré pyramidy, kdy od září 2010 zastává funkci místopředsedy představenstva a prvního náměstka ředitele Modré pyramidy stavební spořitelny. Do jeho přímé řídící působnosti patří oblast obchodu a marketingu.</t>
  </si>
  <si>
    <t>Absolvent FEL ČVUT, postgraduálního studia bankovnictví VŠE a řady kurzů a stáží včetně zahraničních. Od roku 1992 pracoval na různých vedoucích pozicích v bankovnictví v oblasti řízení rizik, řízení aktiv a pasiv, controllingu, finančního řízení a managementu. V Modré pyramidě působí od roku 2005, nejprve na pozici ředitele Financí, poté jako Výkonný ředitel pro úvěry, správu obchodů a řízení procesů. Od října roku 2010 zastává funkci člena představenstva a náměstka ředitele Modré pyramidy stavební spořitelny. Do jeho přímé řídící působnosti patří oblast úvěrových obchodů, správy obchodů a produktových procesů.</t>
  </si>
  <si>
    <t>od 1. prosince 2006</t>
  </si>
  <si>
    <t>od 1. prosince 2009</t>
  </si>
  <si>
    <t>Absolvent České zemědělské univerzity, obor Provoz a ekonomika. Praxe v bankovnictví od roku 2000 v různých manažerských pozicích v oblasti odbytu. V Modré pyramidě stavební spořitelně působil od 1. března 2006 jako regionální ředitel.</t>
  </si>
  <si>
    <t>Ing. Zdeněk Doboš</t>
  </si>
  <si>
    <t>Absolvent České zemědělské univerzity (2001), obor Provoz a Ekonomika. Praxe v bankovnictví od roku 2000 ve společnosti Erste Bank Sparkassen (CR), a.s. V letech 2001-2007 působil v Komerční bance, a.s., na pozici Head Financial Analyst. V Modré pyramidě stavební spořitelně, a.s. působil od roku 2007 jako vedoucí oddělení Řízení produktů a segmentů.</t>
  </si>
  <si>
    <t>od 1. května 2013</t>
  </si>
  <si>
    <t>Absolvent Fakulty mezinárodních vztahů Vysoké školy ekonomické v Praze a mezinárodního studijního programu Master in International Management. Praxe v informačních technologiích od roku 2000 v různých manažerských pozicích. V Komerční bance, a.s. působil od 7. srpna 2006 jako projektový manažer a následně jako manažer kompetenčního centra poskytující IT poradenství ve skupině SG v rámci střední a východní Evropy.</t>
  </si>
  <si>
    <t>od 1. dubna 2006</t>
  </si>
  <si>
    <t>od 1.ledna 2007</t>
  </si>
  <si>
    <t>od 1. května 2007</t>
  </si>
  <si>
    <t>od 1. srpna 2008</t>
  </si>
  <si>
    <t>od 7. ledna 2008</t>
  </si>
  <si>
    <t>Absolvent Vysoké školy báňské v Ostravě, Fakulta ekonomická, obor systémové inženýrství a absolvent postgraduálního studia podle programu Nottingham Trent University vyučovaném na Brno Business School. Absolvoval řadu odborných kurzů a stáží. Praxe v bankovnictví od roku 1994 na různých vedoucích pozicích. V letech 1999-2002 působil v poradenské společnosti Delloitte &amp; Touche, kde se účastnil řady projektů pro finanční instituce v ČR a SR zaměřené na optimalizaci prodejních procesů, řízení rizik a zavádění elektronických distribučních kanálů.</t>
  </si>
  <si>
    <t>od 1. srpna 2010</t>
  </si>
  <si>
    <t>od 1. září 2010</t>
  </si>
  <si>
    <t>Ing. Yvona Tošnerová</t>
  </si>
  <si>
    <t>od 1. ledna 2011</t>
  </si>
  <si>
    <t xml:space="preserve">5 625 ks akcie na jméno v zaknihované podobě ve jmenovité hodnotě 100 000 Kč </t>
  </si>
  <si>
    <t>Pan Albert Le Dirac´h je absolventem oboru Financí na Univerzitě v Rennes. Ve skupině SG pracuje od roku 1980. Po sedmileté zkušenosti v Inspekci SG se stal v roce 1987 vedoucím back officu v divizi Kapitálových trhů. Od roku 1995 pracoval pan Le Dirac´h v pozici ředitele Řízení lidských zdrojů v SG ve Francii. Od roku 1999 do roku 2006 zastával pozici generálního ředitele a člena představenstva a to v mezinárodní a globální bance SGBT Lucembursko, jejíž aktivity pokrývají oblast privátního a korporátního bankovnictví, kapitálových trhů a strukturovaného financování. Zároveň mezi lety 2001 a 2007 vykonával pan Le Dirac´h funkci předsedy dozorčí rady v SG Privátním bankovnictví v Belgii. Po návratu do lidských zdrojů mezi lety 2006 a 2008 na pozici zástupce ředitele Lidských zdrojů Skupiny SG, zastával po dobu pěti let pozici generálního ředitele a předsedy představenstva retailové a korporátní banky SG Maroko, včetně dcer působících v oblasti leasingu, řízení aktiv a privátních investic. Od roku 2009 je pan Le Dirac´h také poradcem pro francouzský zahraniční obchod. 
Dne 2. srpna 2013 začal pan Le Dirac´h působit v Komerční bance jako předseda představenstva a generální  ředitel.</t>
  </si>
  <si>
    <t>KB Penzijní společnost, a.s., IČ 61860018, Náměstí Junkových 2772/1, 155 00 Praha 5, předseda dozorčí rady
Komerční pojišťovna, a.s., Karolinská 1/650, 186 00 Praha 8, IČ 63998017, člen dozorčí rady
ESSOX s.r.o., IČ 26764652, Senovážné nám. 231/7,37021 České Budějovice, člen dozorčí rady
Bastion European Investments, S. A.,Place du Champ de Mars 5, 1050 Brussels</t>
  </si>
  <si>
    <t>ESSOX s.r.o., IČ 26764652, Senovážné nám. 231/7, 37021 České Budějovice, člen dozorčí rady
Česká bankovní asociace, Vodičkova 30, 110 00 Praha 1, člen prezidia 
SG Equipment Finance Czech Republic s.r.o., Antala Staška 2027/79, 140 00 Praha 4, IČ 61061344, člen dozorčí rady</t>
  </si>
  <si>
    <t>Fond pojištění vkladů, IČ 49710362, Růžová 15, 110 00 Praha 1, člen správní rady</t>
  </si>
  <si>
    <t>Absolventka Ekonomické fakulty Univerzity J. E. Purkyně, zaměření na management lidských zdrojů. Od roku 1990 působí v bankovnictví v různých manažerských pozicích, především z oblasti lidských zdrojů, ale i v distribuční síti a podpůrných službách.</t>
  </si>
  <si>
    <t>Absolvent Fakulty sociálních věd UK, obor Mezinárodní vztahy, ekonomie. 
Praxe v bankovnictví od roku 1999 na různých vedoucích pozicích. Pracoval v Komerční bance, kde se nejprve podílel na privatizaci banky, poté řídil Investor Relations. Od roku 2004 pracoval v Controllingu KB, kde byl odpovědný za plánování, řízení rozpočtu skupiny KB a manažerský reporting.</t>
  </si>
  <si>
    <t>Absolvent Západočeské univerzity v Plzni, Fakulty ekonomické, obor Ekonomika terciární sféry a absolvent postgraduálního studia na Joseph K. Katz Graduate School of Business, University of Pittsburgh. Praxe v bankovnictví od roku 1996 do roku 2003 na různých vedoucích pozicích. V letech 2003-2010 působil jako CFO v několika firmách se zahraniční účastí.</t>
  </si>
  <si>
    <t>Absolventka Vysoké školy ekonomické v Praze, Fakulty mezinárodních vztahů, obor ekonomika zahraničního obchodu a absolventka mezinárodně uznávané kvalifikace ACCA v oblasti strategického plánování, auditu, účetnictví, informačních systémů, reportingu, rozpočtování a daní. Certifikovaná daňová poradkyně, členka Komory daňových poradců ČR. V roce 2001 nastoupila do Komerční banky, kde pracovala na vedoucích pozicích v oblasti daňové a oblasti řízení kreditních rizik, kde měla na starosti metodiku, výkaznictví a komunikaci.</t>
  </si>
  <si>
    <t>(v tis. Kč / v %)</t>
  </si>
  <si>
    <t>Ing. David Formánek</t>
  </si>
  <si>
    <t>člen od 1. června 2014 a předseda od 2. června 2014</t>
  </si>
  <si>
    <t>Je absolventem Vysoké školy ekonomické v Praze, Fakulty mezinárodních vztahů. Po ukončení studia v roce 1992 nastoupil do Deutsche Bank AG, kde pracoval do roku 2001 v oblasti firemního bankovnictví. Po svém nástupu do Komerční banky v roce 2001 zastával pozici ředitele obchodní divize Praha a poté se v roce 2006 začal věnovat oblasti lidských zdrojů, nejprve jako zástupce výkonného ředitele pro lidské zdroje a poté od roku 2007 jako výkonný ředitel pro lidské zdroje. V červnu roku 2014 začal působit v Modré pyramidě, kdy zastává funkci předsedy představenstva a ředitele společnosti. Do jeho přímé působnosti patří oblast řízení lidských zdrojů, interní a externí komunikace, financí, řízení rizik a vymáhání, informačních systémů, auditu a útvary sekretariát představenstva a tajemník společnosti.</t>
  </si>
  <si>
    <t xml:space="preserve">KB Penzijní společnost, a.s., IČ 61860018, Náměstí Junkových 2772/1, 155 00 Praha 5, člen dozorčí rady
Oborová zdravotní pojišťovna zaměstnanců bank, pojišťoven a stavebnictví, IČ 47114321, Roškotova 1225/1, 140 21 Praha 4, místopředseda Správní rady
Asociace českých stavebních spořitelen, Vodičkova 30, 110 00 Praha 1, člen prezidia
Bank Republic, Tbilisi 2 Grigol Abashidze str., Gruzie, člen dozorčí rady
</t>
  </si>
  <si>
    <t>(2Q/2014)</t>
  </si>
  <si>
    <t>Údaje k 30. září 2014  uveřejňované dle vyhlášky 163/2014 Sb. dne 11. listopadu 2014</t>
  </si>
  <si>
    <t>Vyhláška č.163/2014 Sb., Příloha 10</t>
  </si>
  <si>
    <t>9. července 2014</t>
  </si>
  <si>
    <t xml:space="preserve">Zápis změny stanov společnosti do obchodního rejstříku </t>
  </si>
  <si>
    <t>(3Q/2014)</t>
  </si>
  <si>
    <t>Vyhláška č.163/2014 Sb., příloha 10</t>
  </si>
  <si>
    <r>
      <t xml:space="preserve">Reálné a jmenovité hodnoty derivátů (v tis. Kč) - </t>
    </r>
    <r>
      <rPr>
        <b/>
        <sz val="10"/>
        <rFont val="Arial"/>
        <family val="2"/>
        <charset val="238"/>
      </rPr>
      <t>aktiva</t>
    </r>
  </si>
  <si>
    <r>
      <t xml:space="preserve">Reálné a jmenovité hodnoty derivátů (v tis. Kč) - </t>
    </r>
    <r>
      <rPr>
        <b/>
        <sz val="10"/>
        <rFont val="Arial"/>
        <family val="2"/>
        <charset val="238"/>
      </rPr>
      <t>pasiva</t>
    </r>
  </si>
  <si>
    <t xml:space="preserve">   Pohledávky za jinými osobami než úvěr.institucemi</t>
  </si>
  <si>
    <t xml:space="preserve">      Pohledávky za j. osobami než úvěr.institucemi bez selhání</t>
  </si>
  <si>
    <t xml:space="preserve">         Standardní pohledávky za jinými osobami než úvěr.institucemi</t>
  </si>
  <si>
    <t xml:space="preserve">         Sledované pohledávky za jin. osobami než úvěr.institucemi</t>
  </si>
  <si>
    <t xml:space="preserve">      Pohledávky za jin. osobami než úvěr.institucemi se selháním</t>
  </si>
  <si>
    <t xml:space="preserve">         Nestandardní pohledávky za jin. osobami než úvěr.institucemi</t>
  </si>
  <si>
    <t xml:space="preserve">         Pochybné pohledávky za jinými osobami než úvěr.institucemi</t>
  </si>
  <si>
    <t xml:space="preserve">         Ztrátové pohledávky za jinými osobami než úvěr.institucemi</t>
  </si>
  <si>
    <t>Rozvaha povinné osoby podle výkazů předkládaných od 1.9.2014</t>
  </si>
  <si>
    <t>Aktiva celkem</t>
  </si>
  <si>
    <t xml:space="preserve">   Pokladní hotovost a hotovost u centrálních bank</t>
  </si>
  <si>
    <t xml:space="preserve">      Hotovost u centrálních bank</t>
  </si>
  <si>
    <t xml:space="preserve">      Ostatní vklady úvěrových institucí splatné na požádání</t>
  </si>
  <si>
    <t xml:space="preserve">   Finanční aktiva k obchodování</t>
  </si>
  <si>
    <t xml:space="preserve">      Deriváty k obchodování</t>
  </si>
  <si>
    <t xml:space="preserve">      Úvěry a pohledávky k obchodování</t>
  </si>
  <si>
    <t xml:space="preserve">   Finanční aktiva v reálné hodnotě vykázané do zisku nebo ztráty</t>
  </si>
  <si>
    <t xml:space="preserve">      Kapitálové nástroje v reálné hodnotě vykázané do zisku nebo ztráty</t>
  </si>
  <si>
    <t xml:space="preserve">      Dluhové cenné papíry v reálné hodnotě vykázané do zisku nebo ztráty</t>
  </si>
  <si>
    <t xml:space="preserve">      Úvěry a pohledávky v reálné hodnotě vykázané do zisku nebo ztráty</t>
  </si>
  <si>
    <t xml:space="preserve">  Realizovatelná finanční aktiva</t>
  </si>
  <si>
    <t xml:space="preserve">      Úvěry a pohledávky realizovatelné</t>
  </si>
  <si>
    <t xml:space="preserve">   Úvěry a jiné pohledávky</t>
  </si>
  <si>
    <t xml:space="preserve">      Úvěry a pohledávky</t>
  </si>
  <si>
    <t xml:space="preserve">   Finanční investice držené do splatnosti</t>
  </si>
  <si>
    <t xml:space="preserve">     Dluhové cenné papíry držené do splatnosti</t>
  </si>
  <si>
    <t xml:space="preserve">     Úvěry a pohledávky držené do splatnosti</t>
  </si>
  <si>
    <t xml:space="preserve">   Zajišťovací deriváty</t>
  </si>
  <si>
    <t xml:space="preserve">   Kladné změny reálné hodnoty portfolia zajišťovaných nástrojů</t>
  </si>
  <si>
    <t xml:space="preserve">   Účasti v dceřiných, společných a přidružených podnicích</t>
  </si>
  <si>
    <t xml:space="preserve">   Hmotný majetek</t>
  </si>
  <si>
    <t xml:space="preserve">  Nehmotný majetek</t>
  </si>
  <si>
    <t xml:space="preserve">   Daňové pohledávky</t>
  </si>
  <si>
    <t xml:space="preserve">    Neoběžná aktiva a vyřazované skupiny určené k prodeji</t>
  </si>
  <si>
    <t xml:space="preserve">Závazky a vlastní kapitál v základním členění </t>
  </si>
  <si>
    <t>Závazky a vlastní kapitál celkem</t>
  </si>
  <si>
    <t xml:space="preserve">   Závazky celkem</t>
  </si>
  <si>
    <t xml:space="preserve">      Finanční závazky k obchodování</t>
  </si>
  <si>
    <t xml:space="preserve">         Deriváty k obchodování</t>
  </si>
  <si>
    <t xml:space="preserve">         Vklady k obchodování</t>
  </si>
  <si>
    <t xml:space="preserve">         Emitované dluhové CP k obchodování</t>
  </si>
  <si>
    <t xml:space="preserve">         Ostatní finanční závazky k obchodování</t>
  </si>
  <si>
    <t xml:space="preserve">      Finanční závazky v reálné hodnotě vykázané do zisku nebo ztráty</t>
  </si>
  <si>
    <t xml:space="preserve">         Vklady v reálné hodnotě vykázané do zisku nebo ztráty</t>
  </si>
  <si>
    <t xml:space="preserve">         Emitované dluhové CP v reálné hodnotě vykázané do zisku nebo ztráty</t>
  </si>
  <si>
    <t xml:space="preserve">         Ostatní fin.závazky v reálné hodnotě vykázané do zisku nebo ztráty</t>
  </si>
  <si>
    <t xml:space="preserve">      Finanční závazky v naběhlé hodnotě</t>
  </si>
  <si>
    <t xml:space="preserve">         Vklady v naběhlé hodnotě</t>
  </si>
  <si>
    <t xml:space="preserve">         Ostatní finanční závazky v naběhlé hodnotě</t>
  </si>
  <si>
    <t xml:space="preserve">      Zajišťovací deriváty</t>
  </si>
  <si>
    <t xml:space="preserve">      Záporné změny reálné hodnoty portfolia zajišťovaných nástrojů</t>
  </si>
  <si>
    <t xml:space="preserve">      Rezervy</t>
  </si>
  <si>
    <t xml:space="preserve">         Závazky z penzí a ostatních definovaných požitků po skončení zaměstnání</t>
  </si>
  <si>
    <t xml:space="preserve">         Rezervy na ostatní dlouhodobé zaměstnanecké benefity</t>
  </si>
  <si>
    <t xml:space="preserve">         Rezervy na restrukturalizaci</t>
  </si>
  <si>
    <t xml:space="preserve">         Rezervy na právní problémy a daňové spory</t>
  </si>
  <si>
    <t xml:space="preserve">         Rezervy na poskytnuté přísliby a záruky</t>
  </si>
  <si>
    <t xml:space="preserve">      Daňové závazky</t>
  </si>
  <si>
    <t xml:space="preserve">      Základní kapitál splatný na požádání</t>
  </si>
  <si>
    <t xml:space="preserve">  Vlastní kapitál celkem</t>
  </si>
  <si>
    <t xml:space="preserve">      Základní kapitál</t>
  </si>
  <si>
    <t xml:space="preserve">      Vydané kapitálové nástroje jiné než základní kapitál</t>
  </si>
  <si>
    <t xml:space="preserve">         Ostatní vydané kapitálové nástroje</t>
  </si>
  <si>
    <t xml:space="preserve">      Ostatní vlastní kapitál</t>
  </si>
  <si>
    <t xml:space="preserve">      Kumulovaný ostatní úplný výsledek hospodaření (OCI)</t>
  </si>
  <si>
    <t xml:space="preserve">         OCI z položek, které se nereklasifikují do zisku nebo ztráty</t>
  </si>
  <si>
    <t xml:space="preserve">            OCI z hmotného majetku</t>
  </si>
  <si>
    <t xml:space="preserve">            OCI z nehmotného majetku</t>
  </si>
  <si>
    <t xml:space="preserve">            OCI z penzijních plánů</t>
  </si>
  <si>
    <t xml:space="preserve">            OCI z neoběžných aktiv a ukončovaných skupin určených k prodeji, které se nereklasifikují do Z/Z</t>
  </si>
  <si>
    <t xml:space="preserve">            OCI z podílu na OCI dceřiných, společných a přidružených podniků, které se nereklasifikují do Z/Z</t>
  </si>
  <si>
    <t xml:space="preserve">            OCI ze zajištění čistých investic do zahraničních jednotek (efektivní část)</t>
  </si>
  <si>
    <t xml:space="preserve">            OCI z kurzových rozdílů</t>
  </si>
  <si>
    <t xml:space="preserve">            OCI ze zajišťovacích derivátů k zajištění peněžních toků (efektivní část)</t>
  </si>
  <si>
    <t xml:space="preserve">            OCI z realizovatelných finančních aktiv</t>
  </si>
  <si>
    <t xml:space="preserve">            OCI z neoběžných aktiv a ukončovaných skupin určených k prodeji, které se reklasifikují do Z/Z</t>
  </si>
  <si>
    <t xml:space="preserve">            OCI z podílu na OCI dceřiných, společných a přidružených podniků, které se reklasifikují do Z/Z</t>
  </si>
  <si>
    <t xml:space="preserve">      Nerozdělený zisk nebo neuhrazená ztráta z předchozích období</t>
  </si>
  <si>
    <t xml:space="preserve">      Rozdíly z ocenění</t>
  </si>
  <si>
    <t xml:space="preserve">         Podíl na změnách rezervních fondů, nerozděleného zisku a neuhrazené ztráty v dceřiných, společných a přidružených podnicích</t>
  </si>
  <si>
    <t xml:space="preserve">         Ostatní rezervní fondy</t>
  </si>
  <si>
    <t xml:space="preserve">     Vlastní akcie</t>
  </si>
  <si>
    <t xml:space="preserve">     Zisk nebo ztráta za běžné účetní období</t>
  </si>
  <si>
    <t xml:space="preserve">       Mezitímní dividendy</t>
  </si>
  <si>
    <t xml:space="preserve">       Menšinové podíly</t>
  </si>
  <si>
    <t xml:space="preserve">         Menšinové podíly na OCI (kumulovaného ostatního úplného výsledku hospodaření)</t>
  </si>
  <si>
    <t xml:space="preserve">         Ostatní menšinové podíly</t>
  </si>
  <si>
    <t>Výkaz zisku a ztráty povinné osoby podle výkazů předkládaných od 1.9.2014</t>
  </si>
  <si>
    <t>Čtvrtletní výkaz zisku a ztráty povinné osoby (v tis.Kč)</t>
  </si>
  <si>
    <t>Bod 5 písm. b)</t>
  </si>
  <si>
    <t>Úrokové výnosy</t>
  </si>
  <si>
    <t xml:space="preserve">   Úroky z finančních aktiv v reálné hodnotě vykázané do zisku nebo ztráty</t>
  </si>
  <si>
    <t>Úrokové náklady</t>
  </si>
  <si>
    <t xml:space="preserve">   Úroky na finanční závazky v reálné hodnotě vykázané do zisku nebo ztráty</t>
  </si>
  <si>
    <t>Výnosy z dividend</t>
  </si>
  <si>
    <t xml:space="preserve">   Výnosy z dividend z finančních aktiv v RH vykázané do zisku nebo ztráty</t>
  </si>
  <si>
    <t>Výnosy z poplatků a provizí</t>
  </si>
  <si>
    <t>Náklady na poplatky a provize</t>
  </si>
  <si>
    <t>Zisk nebo (-) ztráta z odúčtování finančních aktiv a závazků nevykázaných v RH do Z/Z</t>
  </si>
  <si>
    <t xml:space="preserve">   Zisk nebo (-) ztráta z realizovatelných finančních aktiv</t>
  </si>
  <si>
    <t xml:space="preserve">   Zisk nebo (-) ztráta z úvěrů a jiných pohledávek</t>
  </si>
  <si>
    <t xml:space="preserve">   Zisk nebo (-) ztráta z finančních investic držených do splatnosti</t>
  </si>
  <si>
    <t xml:space="preserve">   Zisk nebo (-) ztráta z finančních závazků v naběhlé hodnotě</t>
  </si>
  <si>
    <t xml:space="preserve">   Zisk nebo (-) ztráta z ostatních finančních závazků</t>
  </si>
  <si>
    <t>Zisk nebo (-) ztráta z finančních aktiv a závazků k obchodování</t>
  </si>
  <si>
    <t>Zisk nebo (-) ztráta z finančních aktiv a závazků v RH vykázané do zisku nebo ztráty</t>
  </si>
  <si>
    <t>Zisk nebo (-) ztráta ze zajišťovacího účetnictví</t>
  </si>
  <si>
    <t>Kurzové rozdíly - zisk nebo (-) ztráta)</t>
  </si>
  <si>
    <t>Zisk nebo (-) ztráta z odúčtování nefinančních aktiv jiných než držených k prodeji</t>
  </si>
  <si>
    <t>Zisk nebo (-) ztráta z provozní činnosti</t>
  </si>
  <si>
    <t>Správní náklady</t>
  </si>
  <si>
    <t xml:space="preserve">    Náklady na zaměstnance</t>
  </si>
  <si>
    <t xml:space="preserve">    Ostatní správní náklady</t>
  </si>
  <si>
    <t>Odpisy</t>
  </si>
  <si>
    <t xml:space="preserve">  Odpisy pozemků, budov a zařízení</t>
  </si>
  <si>
    <t>Tvorba rezerv nebo jejich (-) reverzování</t>
  </si>
  <si>
    <t xml:space="preserve">   Rezervy na poskytnuté přísliby a záruky nebo jejich (-) reverzování</t>
  </si>
  <si>
    <t xml:space="preserve">   Ostatní rezervy nebo jejich (-) reverzování</t>
  </si>
  <si>
    <t>Ztráty ze znehodnocení finan.aktiv nevykázaných v RH do Z/Z nebo jejich (-) reverzování</t>
  </si>
  <si>
    <t xml:space="preserve">   Ztráty ze znehodnocení finančních aktiv v pořizovací ceně nebo jejich (-) reverzování</t>
  </si>
  <si>
    <t xml:space="preserve">   Ztráty ze znehodnocení realizovatelných finančních aktiv nebo jejich (-) reverzování</t>
  </si>
  <si>
    <t xml:space="preserve">   Ztráty ze znehodnocení úvěrů a jiných pohledávek nebo jejich (-) reverzování</t>
  </si>
  <si>
    <t xml:space="preserve">   Ztráty ze znehodnocení finan.investic držených do splatnosti nebo jejich (-) reverzování</t>
  </si>
  <si>
    <t>Ztráty ze znehodnocení investic v dceřiných, společných a přidružených podnicích nebo jejich (-) reverzování</t>
  </si>
  <si>
    <t>Ztráty ze znehodnocení nefinančních aktiv nebo jejich (-) reverzování</t>
  </si>
  <si>
    <t xml:space="preserve">   Ztráty ze znehodnocení pozemků, budov a zařízení nebo jejich (-) reverzování</t>
  </si>
  <si>
    <t xml:space="preserve">   Ztráty ze znehodnocení z investic do nemovitostí nebo jejich (-) reverzování</t>
  </si>
  <si>
    <t xml:space="preserve">   Ztráty ze znehodnocení goodwillu nebo jejich (-) reverzování</t>
  </si>
  <si>
    <t xml:space="preserve">   Ztráty ze znehodnocení nehmotného majetku nebo jejich (-) reverzování</t>
  </si>
  <si>
    <t xml:space="preserve">   Ztráty ze znehodnocení ostatních nefinančních aktiv nebo jejich (-) reverzování</t>
  </si>
  <si>
    <t>Negativní goodwill účtovaný do výkazu zisku nebo ztráty</t>
  </si>
  <si>
    <t>Podíl na zisku nebo (-) ztrátě dceřiných, společných a přidružených podniků</t>
  </si>
  <si>
    <t xml:space="preserve">   Zisk nebo (-) ztráta z neoběžných aktiv a vyřazovaných skupin</t>
  </si>
  <si>
    <t xml:space="preserve">   Zisk nebo (-) ztráta z pokračujících činností před zdaněním</t>
  </si>
  <si>
    <t>Náklady nebo (-) výnosy na daň z příjmů z pokračujících činností</t>
  </si>
  <si>
    <t xml:space="preserve">   Zisk nebo (-) ztráta z pokračujících činnosti po zdanění</t>
  </si>
  <si>
    <t xml:space="preserve">   Zisk nebo (-) ztráta z ukončované činnosti po zdanění</t>
  </si>
  <si>
    <t xml:space="preserve">   Zisk nebo (-) ztráta z ukončované činnosti před zdaněním</t>
  </si>
  <si>
    <t>Náklady nebo (-) výnosy na daň z příjmů z ukončované činnosti</t>
  </si>
  <si>
    <t xml:space="preserve">   Zisk nebo (-) ztráta běžného roku po zdanění</t>
  </si>
  <si>
    <t>Menšinové podíly na zisku nebo (-) ztrátě</t>
  </si>
  <si>
    <t xml:space="preserve">   Zisk nebo (-) ztráta mateřského podniku bez menšinových podílů</t>
  </si>
  <si>
    <t/>
  </si>
  <si>
    <r>
      <t>Souhrnná výše závazků povinné osoby z těchto kapitálových nástrojů, v členění podle osob (v tis. Kč)</t>
    </r>
    <r>
      <rPr>
        <vertAlign val="superscript"/>
        <sz val="10"/>
        <rFont val="Arial"/>
        <family val="2"/>
        <charset val="238"/>
      </rPr>
      <t>e</t>
    </r>
  </si>
  <si>
    <t>Bod 3 písm. a)</t>
  </si>
  <si>
    <r>
      <t>Dluhové cenné papíry</t>
    </r>
    <r>
      <rPr>
        <vertAlign val="superscript"/>
        <sz val="10"/>
        <color theme="1"/>
        <rFont val="Arial"/>
        <family val="2"/>
      </rPr>
      <t>a</t>
    </r>
  </si>
  <si>
    <r>
      <t>Ostatní dluhové nástroje</t>
    </r>
    <r>
      <rPr>
        <vertAlign val="superscript"/>
        <sz val="10"/>
        <color theme="1"/>
        <rFont val="Arial"/>
        <family val="2"/>
      </rPr>
      <t>b</t>
    </r>
  </si>
  <si>
    <r>
      <t>Dluhové cenné papíry</t>
    </r>
    <r>
      <rPr>
        <vertAlign val="superscript"/>
        <sz val="10"/>
        <color theme="1"/>
        <rFont val="Arial"/>
        <family val="2"/>
      </rPr>
      <t>c</t>
    </r>
  </si>
  <si>
    <r>
      <t>Ostatní dluhové nástroje</t>
    </r>
    <r>
      <rPr>
        <vertAlign val="superscript"/>
        <sz val="10"/>
        <color theme="1"/>
        <rFont val="Arial"/>
        <family val="2"/>
      </rPr>
      <t>d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</si>
  <si>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</si>
  <si>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b</t>
    </r>
    <r>
      <rPr>
        <sz val="10"/>
        <color theme="1"/>
        <rFont val="Arial"/>
        <family val="2"/>
        <charset val="238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</si>
  <si>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c</t>
    </r>
    <r>
      <rPr>
        <sz val="10"/>
        <color theme="1"/>
        <rFont val="Arial"/>
        <family val="2"/>
        <charset val="238"/>
      </rPr>
      <t xml:space="preserve"> tj. dluhové cenné papíry vydané povinnou osobou a držené ovládanými nebo ovládanými osobami v aktivech, popřípadě osobami, v nichž je povinná osoba většinovým společníkem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</si>
  <si>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d</t>
    </r>
    <r>
      <rPr>
        <sz val="10"/>
        <color theme="1"/>
        <rFont val="Arial"/>
        <family val="2"/>
        <charset val="238"/>
      </rPr>
      <t xml:space="preserve"> tj. ostatní závázky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</si>
  <si>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e</t>
    </r>
    <r>
      <rPr>
        <sz val="10"/>
        <color theme="1"/>
        <rFont val="Arial"/>
        <family val="2"/>
        <charset val="238"/>
      </rPr>
      <t xml:space="preserve"> tj. závazky z krátkých prodejů</t>
    </r>
  </si>
  <si>
    <r>
      <rPr>
        <vertAlign val="superscript"/>
        <sz val="10"/>
        <color theme="1"/>
        <rFont val="Arial"/>
        <family val="2"/>
        <charset val="238"/>
      </rPr>
      <t xml:space="preserve"> f</t>
    </r>
    <r>
      <rPr>
        <sz val="10"/>
        <color theme="1"/>
        <rFont val="Arial"/>
        <family val="2"/>
        <charset val="238"/>
      </rPr>
      <t xml:space="preserve"> Grafické znázornění konsolidačního celku, jehož členem je povinná osoba, z hlediska vlastnického uspořádání  je znázorněno na listu I. Část 3a</t>
    </r>
  </si>
  <si>
    <t>1) Subjekt není institucí, finanční institucí, podnikem pomocných služeb nebo společností spravující aktiva podle článku 18 odst. 8 nařízení 575/2013/EU.</t>
  </si>
  <si>
    <t>2) Subjekt není zahrnut z důvodu jeho velikosti, tj. subjekt splňuje podmínky podle článku 19 odst. 1 nařízení 575/2013/EU.</t>
  </si>
  <si>
    <t>XX</t>
  </si>
  <si>
    <t xml:space="preserve">         OCI z položek, které se reklasifikují do zisku nebo ztráty</t>
  </si>
</sst>
</file>

<file path=xl/styles.xml><?xml version="1.0" encoding="utf-8"?>
<styleSheet xmlns="http://schemas.openxmlformats.org/spreadsheetml/2006/main">
  <numFmts count="7">
    <numFmt numFmtId="41" formatCode="_-* #,##0\ _K_č_-;\-* #,##0\ _K_č_-;_-* &quot;-&quot;\ _K_č_-;_-@_-"/>
    <numFmt numFmtId="164" formatCode="#,##0,"/>
    <numFmt numFmtId="165" formatCode="#,##0,,"/>
    <numFmt numFmtId="166" formatCode="#,##0\ &quot;Kč&quot;"/>
    <numFmt numFmtId="167" formatCode="#"/>
    <numFmt numFmtId="168" formatCode="_-* #,##0.00\ [$€-1]_-;\-* #,##0.00\ [$€-1]_-;_-* &quot;-&quot;??\ [$€-1]_-"/>
    <numFmt numFmtId="169" formatCode="_-* #,##0.00\ &quot;K?&quot;_-;\-* #,##0.00\ &quot;K?&quot;_-;_-* &quot;-&quot;??\ &quot;K?&quot;_-;_-@_-"/>
  </numFmts>
  <fonts count="39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8"/>
      <name val="Arial"/>
      <charset val="238"/>
    </font>
    <font>
      <sz val="8"/>
      <name val="Arial"/>
      <charset val="238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family val="2"/>
      <charset val="238"/>
    </font>
    <font>
      <i/>
      <sz val="10"/>
      <color theme="1"/>
      <name val="Arial"/>
      <family val="2"/>
      <charset val="238"/>
    </font>
    <font>
      <b/>
      <sz val="14"/>
      <color theme="0"/>
      <name val="Arial"/>
      <family val="2"/>
      <charset val="238"/>
    </font>
    <font>
      <sz val="8"/>
      <name val="Arial"/>
      <family val="2"/>
      <charset val="238"/>
    </font>
    <font>
      <b/>
      <sz val="12"/>
      <color theme="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  <charset val="238"/>
    </font>
    <font>
      <u/>
      <sz val="11"/>
      <color indexed="20"/>
      <name val="Times New Roman CE"/>
      <charset val="238"/>
    </font>
    <font>
      <b/>
      <sz val="14"/>
      <name val="Arial CE"/>
      <family val="2"/>
      <charset val="238"/>
    </font>
    <font>
      <u/>
      <sz val="11"/>
      <color indexed="12"/>
      <name val="Times New Roman CE"/>
      <charset val="238"/>
    </font>
    <font>
      <sz val="10"/>
      <name val="Arial"/>
      <charset val="238"/>
    </font>
    <font>
      <b/>
      <sz val="8"/>
      <color theme="1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8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rgb="FF00B0F0"/>
        <bgColor indexed="64"/>
      </patternFill>
    </fill>
    <fill>
      <patternFill patternType="solid">
        <fgColor rgb="FFE6F6FF"/>
        <bgColor indexed="64"/>
      </patternFill>
    </fill>
    <fill>
      <patternFill patternType="solid">
        <fgColor rgb="FF8CCDFF"/>
        <bgColor indexed="64"/>
      </patternFill>
    </fill>
    <fill>
      <patternFill patternType="solid">
        <fgColor rgb="FF005AB8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</fills>
  <borders count="9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5" fillId="0" borderId="0"/>
    <xf numFmtId="0" fontId="6" fillId="0" borderId="0"/>
    <xf numFmtId="0" fontId="5" fillId="0" borderId="0"/>
    <xf numFmtId="0" fontId="7" fillId="0" borderId="0"/>
    <xf numFmtId="0" fontId="2" fillId="0" borderId="0"/>
    <xf numFmtId="0" fontId="5" fillId="0" borderId="0"/>
    <xf numFmtId="0" fontId="13" fillId="0" borderId="0"/>
    <xf numFmtId="164" fontId="17" fillId="6" borderId="69"/>
    <xf numFmtId="164" fontId="18" fillId="7" borderId="69"/>
    <xf numFmtId="0" fontId="18" fillId="0" borderId="0"/>
    <xf numFmtId="3" fontId="18" fillId="8" borderId="69"/>
    <xf numFmtId="165" fontId="18" fillId="9" borderId="69"/>
    <xf numFmtId="49" fontId="18" fillId="10" borderId="69"/>
    <xf numFmtId="0" fontId="19" fillId="0" borderId="0"/>
    <xf numFmtId="0" fontId="2" fillId="0" borderId="0"/>
    <xf numFmtId="41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2" fillId="0" borderId="0" applyNumberFormat="0" applyFill="0" applyBorder="0" applyAlignment="0" applyProtection="0">
      <alignment vertical="top"/>
      <protection locked="0"/>
    </xf>
    <xf numFmtId="169" fontId="19" fillId="0" borderId="0" applyFont="0" applyFill="0" applyBorder="0" applyAlignment="0" applyProtection="0"/>
    <xf numFmtId="0" fontId="8" fillId="0" borderId="0"/>
    <xf numFmtId="0" fontId="13" fillId="0" borderId="0"/>
    <xf numFmtId="0" fontId="33" fillId="0" borderId="0"/>
    <xf numFmtId="164" fontId="34" fillId="17" borderId="16"/>
    <xf numFmtId="164" fontId="15" fillId="18" borderId="16"/>
  </cellStyleXfs>
  <cellXfs count="510">
    <xf numFmtId="0" fontId="0" fillId="0" borderId="0" xfId="0"/>
    <xf numFmtId="0" fontId="0" fillId="0" borderId="0" xfId="0" applyFill="1"/>
    <xf numFmtId="0" fontId="2" fillId="0" borderId="16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3" fontId="6" fillId="0" borderId="22" xfId="0" applyNumberFormat="1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32" xfId="0" applyFont="1" applyFill="1" applyBorder="1" applyAlignment="1">
      <alignment horizontal="left" vertical="center" wrapText="1"/>
    </xf>
    <xf numFmtId="0" fontId="9" fillId="3" borderId="36" xfId="0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left" vertical="center" wrapText="1"/>
    </xf>
    <xf numFmtId="49" fontId="6" fillId="0" borderId="30" xfId="0" applyNumberFormat="1" applyFont="1" applyFill="1" applyBorder="1" applyAlignment="1">
      <alignment horizontal="left" vertical="center" wrapText="1"/>
    </xf>
    <xf numFmtId="49" fontId="6" fillId="0" borderId="48" xfId="0" applyNumberFormat="1" applyFont="1" applyFill="1" applyBorder="1" applyAlignment="1">
      <alignment horizontal="left" vertical="center" wrapText="1"/>
    </xf>
    <xf numFmtId="49" fontId="6" fillId="0" borderId="16" xfId="0" applyNumberFormat="1" applyFont="1" applyFill="1" applyBorder="1" applyAlignment="1">
      <alignment horizontal="left" vertical="center" wrapText="1"/>
    </xf>
    <xf numFmtId="49" fontId="6" fillId="0" borderId="46" xfId="0" applyNumberFormat="1" applyFont="1" applyFill="1" applyBorder="1" applyAlignment="1">
      <alignment horizontal="left" vertical="center" wrapText="1"/>
    </xf>
    <xf numFmtId="49" fontId="6" fillId="0" borderId="31" xfId="0" applyNumberFormat="1" applyFont="1" applyFill="1" applyBorder="1" applyAlignment="1">
      <alignment horizontal="left" vertical="center" wrapText="1"/>
    </xf>
    <xf numFmtId="49" fontId="6" fillId="0" borderId="51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8" fillId="0" borderId="51" xfId="0" applyFont="1" applyFill="1" applyBorder="1" applyAlignment="1">
      <alignment horizontal="left" vertical="center" wrapText="1"/>
    </xf>
    <xf numFmtId="49" fontId="6" fillId="0" borderId="32" xfId="0" applyNumberFormat="1" applyFont="1" applyFill="1" applyBorder="1" applyAlignment="1">
      <alignment horizontal="left" vertical="center" wrapText="1"/>
    </xf>
    <xf numFmtId="49" fontId="6" fillId="0" borderId="53" xfId="0" applyNumberFormat="1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2" fillId="4" borderId="47" xfId="0" applyFont="1" applyFill="1" applyBorder="1" applyAlignment="1">
      <alignment horizontal="left" vertical="center" wrapText="1"/>
    </xf>
    <xf numFmtId="0" fontId="9" fillId="3" borderId="37" xfId="0" applyFont="1" applyFill="1" applyBorder="1" applyAlignment="1">
      <alignment horizontal="center" vertical="center"/>
    </xf>
    <xf numFmtId="0" fontId="3" fillId="0" borderId="57" xfId="0" applyFont="1" applyBorder="1"/>
    <xf numFmtId="0" fontId="3" fillId="0" borderId="46" xfId="0" applyFont="1" applyBorder="1"/>
    <xf numFmtId="0" fontId="3" fillId="0" borderId="57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8" fillId="0" borderId="9" xfId="0" applyFont="1" applyFill="1" applyBorder="1" applyAlignment="1">
      <alignment horizontal="left" vertical="center" wrapText="1"/>
    </xf>
    <xf numFmtId="0" fontId="8" fillId="0" borderId="45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41" xfId="0" applyFont="1" applyFill="1" applyBorder="1" applyAlignment="1">
      <alignment horizontal="left" vertical="top" wrapText="1"/>
    </xf>
    <xf numFmtId="49" fontId="3" fillId="0" borderId="0" xfId="0" applyNumberFormat="1" applyFont="1" applyBorder="1" applyAlignment="1"/>
    <xf numFmtId="0" fontId="2" fillId="0" borderId="38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 wrapText="1"/>
    </xf>
    <xf numFmtId="0" fontId="3" fillId="0" borderId="39" xfId="0" applyFont="1" applyFill="1" applyBorder="1"/>
    <xf numFmtId="0" fontId="3" fillId="0" borderId="41" xfId="0" applyFont="1" applyFill="1" applyBorder="1"/>
    <xf numFmtId="0" fontId="3" fillId="0" borderId="35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9" fontId="8" fillId="0" borderId="25" xfId="0" applyNumberFormat="1" applyFont="1" applyFill="1" applyBorder="1" applyAlignment="1">
      <alignment horizontal="center" vertical="center" wrapText="1"/>
    </xf>
    <xf numFmtId="49" fontId="2" fillId="0" borderId="61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39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left" vertical="center" wrapText="1"/>
    </xf>
    <xf numFmtId="49" fontId="6" fillId="0" borderId="19" xfId="0" applyNumberFormat="1" applyFont="1" applyFill="1" applyBorder="1" applyAlignment="1">
      <alignment horizontal="left" vertical="center" wrapText="1"/>
    </xf>
    <xf numFmtId="49" fontId="6" fillId="0" borderId="62" xfId="0" applyNumberFormat="1" applyFont="1" applyFill="1" applyBorder="1" applyAlignment="1">
      <alignment horizontal="left" vertical="center" wrapText="1"/>
    </xf>
    <xf numFmtId="49" fontId="6" fillId="0" borderId="52" xfId="0" applyNumberFormat="1" applyFont="1" applyFill="1" applyBorder="1" applyAlignment="1">
      <alignment horizontal="left" vertical="center" wrapText="1"/>
    </xf>
    <xf numFmtId="14" fontId="6" fillId="0" borderId="26" xfId="0" applyNumberFormat="1" applyFont="1" applyFill="1" applyBorder="1" applyAlignment="1">
      <alignment horizontal="left" vertical="center" wrapText="1"/>
    </xf>
    <xf numFmtId="14" fontId="6" fillId="0" borderId="48" xfId="0" applyNumberFormat="1" applyFont="1" applyFill="1" applyBorder="1" applyAlignment="1">
      <alignment horizontal="left" vertical="center" wrapText="1"/>
    </xf>
    <xf numFmtId="49" fontId="6" fillId="0" borderId="59" xfId="0" applyNumberFormat="1" applyFont="1" applyFill="1" applyBorder="1" applyAlignment="1">
      <alignment horizontal="left" vertical="center" wrapText="1"/>
    </xf>
    <xf numFmtId="3" fontId="6" fillId="0" borderId="48" xfId="0" applyNumberFormat="1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2" fillId="0" borderId="41" xfId="0" applyFont="1" applyFill="1" applyBorder="1"/>
    <xf numFmtId="0" fontId="2" fillId="0" borderId="39" xfId="0" applyFont="1" applyFill="1" applyBorder="1"/>
    <xf numFmtId="0" fontId="9" fillId="0" borderId="19" xfId="0" applyFont="1" applyFill="1" applyBorder="1" applyAlignment="1">
      <alignment horizontal="left" vertical="center" wrapText="1"/>
    </xf>
    <xf numFmtId="0" fontId="3" fillId="0" borderId="0" xfId="0" applyFont="1" applyBorder="1"/>
    <xf numFmtId="49" fontId="2" fillId="0" borderId="25" xfId="0" applyNumberFormat="1" applyFont="1" applyFill="1" applyBorder="1" applyAlignment="1">
      <alignment horizontal="center" vertical="center" wrapText="1"/>
    </xf>
    <xf numFmtId="0" fontId="15" fillId="0" borderId="47" xfId="0" applyFont="1" applyBorder="1" applyAlignment="1">
      <alignment vertical="top" wrapText="1" shrinkToFit="1"/>
    </xf>
    <xf numFmtId="0" fontId="15" fillId="0" borderId="33" xfId="0" applyFont="1" applyFill="1" applyBorder="1" applyAlignment="1">
      <alignment vertical="top" wrapText="1" shrinkToFit="1"/>
    </xf>
    <xf numFmtId="0" fontId="15" fillId="0" borderId="33" xfId="0" applyFont="1" applyBorder="1" applyAlignment="1">
      <alignment vertical="top"/>
    </xf>
    <xf numFmtId="0" fontId="3" fillId="0" borderId="46" xfId="0" applyFont="1" applyBorder="1" applyAlignment="1">
      <alignment vertical="top" wrapText="1" shrinkToFit="1"/>
    </xf>
    <xf numFmtId="0" fontId="2" fillId="0" borderId="67" xfId="3" applyFont="1" applyFill="1" applyBorder="1" applyAlignment="1">
      <alignment horizontal="center" vertical="center" wrapText="1"/>
    </xf>
    <xf numFmtId="4" fontId="9" fillId="0" borderId="32" xfId="0" applyNumberFormat="1" applyFont="1" applyFill="1" applyBorder="1" applyAlignment="1">
      <alignment horizontal="center" vertical="center" wrapText="1"/>
    </xf>
    <xf numFmtId="4" fontId="9" fillId="0" borderId="16" xfId="0" applyNumberFormat="1" applyFont="1" applyFill="1" applyBorder="1" applyAlignment="1">
      <alignment horizontal="center" vertical="center" wrapText="1"/>
    </xf>
    <xf numFmtId="0" fontId="9" fillId="0" borderId="13" xfId="3" applyFont="1" applyFill="1" applyBorder="1" applyAlignment="1">
      <alignment horizontal="center" vertical="center" wrapText="1"/>
    </xf>
    <xf numFmtId="3" fontId="9" fillId="0" borderId="16" xfId="0" applyNumberFormat="1" applyFont="1" applyFill="1" applyBorder="1" applyAlignment="1">
      <alignment horizontal="center" vertical="center" wrapText="1"/>
    </xf>
    <xf numFmtId="3" fontId="9" fillId="0" borderId="23" xfId="0" applyNumberFormat="1" applyFont="1" applyFill="1" applyBorder="1" applyAlignment="1">
      <alignment horizontal="center" vertical="center" wrapText="1"/>
    </xf>
    <xf numFmtId="3" fontId="9" fillId="0" borderId="13" xfId="0" applyNumberFormat="1" applyFont="1" applyFill="1" applyBorder="1" applyAlignment="1">
      <alignment horizontal="center" vertical="center" wrapText="1"/>
    </xf>
    <xf numFmtId="164" fontId="17" fillId="0" borderId="70" xfId="8" applyFont="1" applyFill="1" applyBorder="1"/>
    <xf numFmtId="164" fontId="18" fillId="0" borderId="70" xfId="9" applyNumberFormat="1" applyFont="1" applyFill="1" applyBorder="1"/>
    <xf numFmtId="164" fontId="17" fillId="0" borderId="69" xfId="8" applyFill="1"/>
    <xf numFmtId="164" fontId="18" fillId="0" borderId="69" xfId="9" applyNumberFormat="1" applyFill="1" applyBorder="1"/>
    <xf numFmtId="164" fontId="17" fillId="0" borderId="71" xfId="8" applyFill="1" applyBorder="1"/>
    <xf numFmtId="164" fontId="17" fillId="0" borderId="72" xfId="8" applyFill="1" applyBorder="1"/>
    <xf numFmtId="164" fontId="17" fillId="0" borderId="73" xfId="8" applyFill="1" applyBorder="1"/>
    <xf numFmtId="164" fontId="17" fillId="0" borderId="74" xfId="8" applyFill="1" applyBorder="1"/>
    <xf numFmtId="164" fontId="17" fillId="0" borderId="75" xfId="8" applyFill="1" applyBorder="1"/>
    <xf numFmtId="164" fontId="17" fillId="0" borderId="76" xfId="8" applyFill="1" applyBorder="1"/>
    <xf numFmtId="164" fontId="17" fillId="0" borderId="77" xfId="8" applyFont="1" applyFill="1" applyBorder="1"/>
    <xf numFmtId="164" fontId="17" fillId="0" borderId="78" xfId="8" applyFont="1" applyFill="1" applyBorder="1"/>
    <xf numFmtId="164" fontId="17" fillId="0" borderId="79" xfId="8" applyFill="1" applyBorder="1"/>
    <xf numFmtId="164" fontId="17" fillId="0" borderId="80" xfId="8" applyFill="1" applyBorder="1"/>
    <xf numFmtId="164" fontId="17" fillId="0" borderId="81" xfId="8" applyFill="1" applyBorder="1"/>
    <xf numFmtId="164" fontId="17" fillId="0" borderId="82" xfId="8" applyFont="1" applyFill="1" applyBorder="1"/>
    <xf numFmtId="0" fontId="19" fillId="0" borderId="0" xfId="14" applyBorder="1"/>
    <xf numFmtId="0" fontId="20" fillId="0" borderId="0" xfId="14" applyFont="1" applyFill="1" applyBorder="1"/>
    <xf numFmtId="0" fontId="21" fillId="0" borderId="0" xfId="14" applyFont="1" applyBorder="1"/>
    <xf numFmtId="0" fontId="19" fillId="0" borderId="0" xfId="14" applyBorder="1" applyAlignment="1"/>
    <xf numFmtId="4" fontId="9" fillId="0" borderId="19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166" fontId="6" fillId="0" borderId="26" xfId="0" applyNumberFormat="1" applyFont="1" applyFill="1" applyBorder="1" applyAlignment="1">
      <alignment horizontal="left" vertical="center" wrapText="1"/>
    </xf>
    <xf numFmtId="166" fontId="6" fillId="0" borderId="56" xfId="0" applyNumberFormat="1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4" fontId="2" fillId="12" borderId="2" xfId="0" applyNumberFormat="1" applyFont="1" applyFill="1" applyBorder="1" applyAlignment="1">
      <alignment horizontal="left" vertical="center" wrapText="1"/>
    </xf>
    <xf numFmtId="0" fontId="4" fillId="12" borderId="37" xfId="0" applyFont="1" applyFill="1" applyBorder="1" applyAlignment="1">
      <alignment horizontal="left" vertical="center" wrapText="1"/>
    </xf>
    <xf numFmtId="0" fontId="9" fillId="12" borderId="16" xfId="0" applyFont="1" applyFill="1" applyBorder="1" applyAlignment="1">
      <alignment horizontal="left" vertical="center" wrapText="1"/>
    </xf>
    <xf numFmtId="0" fontId="2" fillId="12" borderId="16" xfId="0" applyFont="1" applyFill="1" applyBorder="1" applyAlignment="1">
      <alignment horizontal="left" vertical="center" wrapText="1"/>
    </xf>
    <xf numFmtId="14" fontId="2" fillId="12" borderId="49" xfId="0" applyNumberFormat="1" applyFont="1" applyFill="1" applyBorder="1" applyAlignment="1">
      <alignment horizontal="left" vertical="center" wrapText="1"/>
    </xf>
    <xf numFmtId="0" fontId="2" fillId="12" borderId="36" xfId="0" applyFont="1" applyFill="1" applyBorder="1" applyAlignment="1">
      <alignment horizontal="left" vertical="center" wrapText="1"/>
    </xf>
    <xf numFmtId="10" fontId="6" fillId="0" borderId="18" xfId="0" applyNumberFormat="1" applyFont="1" applyFill="1" applyBorder="1" applyAlignment="1">
      <alignment horizontal="left" vertical="center" wrapText="1"/>
    </xf>
    <xf numFmtId="0" fontId="8" fillId="0" borderId="68" xfId="0" applyFont="1" applyFill="1" applyBorder="1" applyAlignment="1">
      <alignment horizontal="center" vertical="center" wrapText="1"/>
    </xf>
    <xf numFmtId="10" fontId="6" fillId="0" borderId="30" xfId="0" applyNumberFormat="1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49" fontId="6" fillId="0" borderId="11" xfId="0" applyNumberFormat="1" applyFont="1" applyFill="1" applyBorder="1" applyAlignment="1">
      <alignment horizontal="left" vertical="center" wrapText="1"/>
    </xf>
    <xf numFmtId="49" fontId="6" fillId="0" borderId="13" xfId="0" applyNumberFormat="1" applyFont="1" applyFill="1" applyBorder="1" applyAlignment="1">
      <alignment horizontal="left" vertical="center" wrapText="1"/>
    </xf>
    <xf numFmtId="49" fontId="6" fillId="0" borderId="10" xfId="0" applyNumberFormat="1" applyFont="1" applyFill="1" applyBorder="1" applyAlignment="1">
      <alignment horizontal="left" vertical="center" wrapText="1"/>
    </xf>
    <xf numFmtId="0" fontId="4" fillId="12" borderId="36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2" fillId="4" borderId="35" xfId="0" applyFont="1" applyFill="1" applyBorder="1" applyAlignment="1">
      <alignment horizontal="left" vertical="center" wrapText="1"/>
    </xf>
    <xf numFmtId="0" fontId="0" fillId="0" borderId="18" xfId="0" applyBorder="1" applyAlignment="1"/>
    <xf numFmtId="0" fontId="0" fillId="0" borderId="15" xfId="0" applyBorder="1" applyAlignment="1"/>
    <xf numFmtId="49" fontId="8" fillId="4" borderId="33" xfId="0" applyNumberFormat="1" applyFont="1" applyFill="1" applyBorder="1" applyAlignment="1">
      <alignment horizontal="center" vertical="center" wrapText="1"/>
    </xf>
    <xf numFmtId="164" fontId="17" fillId="0" borderId="69" xfId="8" applyFill="1" applyBorder="1"/>
    <xf numFmtId="0" fontId="2" fillId="0" borderId="1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3" fontId="9" fillId="0" borderId="19" xfId="6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16" borderId="44" xfId="0" applyFill="1" applyBorder="1" applyAlignment="1">
      <alignment vertical="center" wrapText="1"/>
    </xf>
    <xf numFmtId="0" fontId="0" fillId="16" borderId="43" xfId="0" applyFill="1" applyBorder="1" applyAlignment="1">
      <alignment vertical="center" wrapText="1"/>
    </xf>
    <xf numFmtId="0" fontId="4" fillId="16" borderId="37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/>
    </xf>
    <xf numFmtId="4" fontId="0" fillId="4" borderId="16" xfId="0" applyNumberFormat="1" applyFill="1" applyBorder="1"/>
    <xf numFmtId="4" fontId="0" fillId="4" borderId="15" xfId="0" applyNumberFormat="1" applyFill="1" applyBorder="1"/>
    <xf numFmtId="4" fontId="0" fillId="4" borderId="17" xfId="0" applyNumberFormat="1" applyFill="1" applyBorder="1"/>
    <xf numFmtId="4" fontId="0" fillId="4" borderId="40" xfId="0" applyNumberFormat="1" applyFill="1" applyBorder="1"/>
    <xf numFmtId="4" fontId="9" fillId="4" borderId="15" xfId="0" applyNumberFormat="1" applyFont="1" applyFill="1" applyBorder="1" applyAlignment="1">
      <alignment vertical="center"/>
    </xf>
    <xf numFmtId="3" fontId="0" fillId="0" borderId="16" xfId="0" applyNumberFormat="1" applyFill="1" applyBorder="1"/>
    <xf numFmtId="4" fontId="0" fillId="0" borderId="15" xfId="0" applyNumberFormat="1" applyFill="1" applyBorder="1"/>
    <xf numFmtId="4" fontId="0" fillId="0" borderId="16" xfId="0" applyNumberFormat="1" applyFill="1" applyBorder="1"/>
    <xf numFmtId="4" fontId="0" fillId="0" borderId="17" xfId="0" applyNumberFormat="1" applyFill="1" applyBorder="1"/>
    <xf numFmtId="4" fontId="0" fillId="0" borderId="40" xfId="0" applyNumberFormat="1" applyFill="1" applyBorder="1"/>
    <xf numFmtId="0" fontId="3" fillId="0" borderId="3" xfId="0" applyFont="1" applyFill="1" applyBorder="1"/>
    <xf numFmtId="4" fontId="0" fillId="0" borderId="63" xfId="0" applyNumberFormat="1" applyFill="1" applyBorder="1"/>
    <xf numFmtId="4" fontId="0" fillId="0" borderId="37" xfId="0" applyNumberFormat="1" applyFill="1" applyBorder="1"/>
    <xf numFmtId="4" fontId="0" fillId="0" borderId="64" xfId="0" applyNumberFormat="1" applyFill="1" applyBorder="1"/>
    <xf numFmtId="4" fontId="0" fillId="0" borderId="27" xfId="0" applyNumberFormat="1" applyFill="1" applyBorder="1"/>
    <xf numFmtId="0" fontId="3" fillId="16" borderId="0" xfId="0" applyFont="1" applyFill="1"/>
    <xf numFmtId="0" fontId="2" fillId="16" borderId="0" xfId="0" applyFont="1" applyFill="1" applyBorder="1" applyAlignment="1">
      <alignment horizontal="center" vertical="center" wrapText="1"/>
    </xf>
    <xf numFmtId="0" fontId="4" fillId="16" borderId="0" xfId="0" applyFont="1" applyFill="1" applyBorder="1" applyAlignment="1">
      <alignment horizontal="left" vertical="center" wrapText="1"/>
    </xf>
    <xf numFmtId="0" fontId="4" fillId="16" borderId="31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" fontId="0" fillId="0" borderId="57" xfId="0" applyNumberFormat="1" applyBorder="1" applyAlignment="1">
      <alignment horizontal="right"/>
    </xf>
    <xf numFmtId="49" fontId="8" fillId="0" borderId="7" xfId="0" applyNumberFormat="1" applyFont="1" applyFill="1" applyBorder="1" applyAlignment="1">
      <alignment horizontal="center" vertical="center" wrapText="1"/>
    </xf>
    <xf numFmtId="167" fontId="24" fillId="0" borderId="0" xfId="4" applyNumberFormat="1" applyFont="1" applyFill="1" applyBorder="1" applyAlignment="1">
      <alignment horizontal="center" vertical="center" wrapText="1"/>
    </xf>
    <xf numFmtId="0" fontId="24" fillId="0" borderId="0" xfId="4" applyFont="1" applyFill="1" applyBorder="1" applyAlignment="1">
      <alignment horizontal="center" vertical="center"/>
    </xf>
    <xf numFmtId="0" fontId="0" fillId="4" borderId="0" xfId="0" applyFill="1" applyBorder="1"/>
    <xf numFmtId="0" fontId="9" fillId="4" borderId="0" xfId="0" applyFont="1" applyFill="1" applyBorder="1" applyAlignment="1">
      <alignment vertical="center"/>
    </xf>
    <xf numFmtId="14" fontId="2" fillId="16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16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164" fontId="17" fillId="0" borderId="85" xfId="8" applyFill="1" applyBorder="1"/>
    <xf numFmtId="0" fontId="3" fillId="0" borderId="0" xfId="15" applyFont="1" applyFill="1" applyBorder="1" applyAlignment="1">
      <alignment vertical="center"/>
    </xf>
    <xf numFmtId="0" fontId="22" fillId="0" borderId="0" xfId="15" applyFont="1" applyFill="1" applyBorder="1" applyAlignment="1">
      <alignment vertical="center"/>
    </xf>
    <xf numFmtId="0" fontId="3" fillId="0" borderId="0" xfId="15" applyFont="1" applyFill="1" applyBorder="1" applyAlignment="1"/>
    <xf numFmtId="0" fontId="9" fillId="0" borderId="0" xfId="15" applyFont="1" applyFill="1" applyBorder="1" applyAlignment="1">
      <alignment vertical="center"/>
    </xf>
    <xf numFmtId="49" fontId="4" fillId="11" borderId="0" xfId="23" applyNumberFormat="1" applyFont="1" applyFill="1" applyAlignment="1">
      <alignment horizontal="left" vertical="center"/>
    </xf>
    <xf numFmtId="0" fontId="13" fillId="0" borderId="0" xfId="23" applyAlignment="1">
      <alignment vertical="center"/>
    </xf>
    <xf numFmtId="49" fontId="25" fillId="11" borderId="0" xfId="23" applyNumberFormat="1" applyFont="1" applyFill="1" applyAlignment="1">
      <alignment horizontal="left" vertical="center"/>
    </xf>
    <xf numFmtId="0" fontId="13" fillId="0" borderId="0" xfId="23"/>
    <xf numFmtId="0" fontId="27" fillId="0" borderId="32" xfId="24" applyFont="1" applyFill="1" applyBorder="1" applyAlignment="1">
      <alignment horizontal="center" vertical="center" wrapText="1"/>
    </xf>
    <xf numFmtId="0" fontId="8" fillId="0" borderId="14" xfId="23" applyFont="1" applyFill="1" applyBorder="1" applyAlignment="1">
      <alignment horizontal="center" vertical="center" wrapText="1"/>
    </xf>
    <xf numFmtId="0" fontId="8" fillId="0" borderId="13" xfId="23" applyFont="1" applyFill="1" applyBorder="1" applyAlignment="1">
      <alignment horizontal="left" vertical="center" wrapText="1"/>
    </xf>
    <xf numFmtId="0" fontId="8" fillId="0" borderId="13" xfId="23" applyFont="1" applyFill="1" applyBorder="1" applyAlignment="1">
      <alignment horizontal="center" vertical="center" wrapText="1"/>
    </xf>
    <xf numFmtId="0" fontId="8" fillId="0" borderId="13" xfId="23" applyFont="1" applyFill="1" applyBorder="1" applyAlignment="1">
      <alignment horizontal="right" vertical="center" wrapText="1"/>
    </xf>
    <xf numFmtId="3" fontId="8" fillId="0" borderId="13" xfId="23" applyNumberFormat="1" applyFont="1" applyFill="1" applyBorder="1" applyAlignment="1">
      <alignment vertical="center" wrapText="1"/>
    </xf>
    <xf numFmtId="0" fontId="3" fillId="0" borderId="0" xfId="24" applyFont="1" applyFill="1"/>
    <xf numFmtId="49" fontId="8" fillId="0" borderId="8" xfId="0" applyNumberFormat="1" applyFont="1" applyFill="1" applyBorder="1" applyAlignment="1">
      <alignment horizontal="center" vertical="center" wrapText="1"/>
    </xf>
    <xf numFmtId="164" fontId="34" fillId="0" borderId="35" xfId="25" applyFont="1" applyFill="1" applyBorder="1" applyAlignment="1">
      <alignment wrapText="1"/>
    </xf>
    <xf numFmtId="164" fontId="34" fillId="0" borderId="41" xfId="25" applyFont="1" applyFill="1" applyBorder="1" applyAlignment="1">
      <alignment wrapText="1"/>
    </xf>
    <xf numFmtId="164" fontId="15" fillId="0" borderId="41" xfId="26" applyFont="1" applyFill="1" applyBorder="1" applyAlignment="1">
      <alignment wrapText="1"/>
    </xf>
    <xf numFmtId="164" fontId="34" fillId="0" borderId="41" xfId="26" applyFont="1" applyFill="1" applyBorder="1" applyAlignment="1">
      <alignment wrapText="1"/>
    </xf>
    <xf numFmtId="164" fontId="17" fillId="0" borderId="33" xfId="8" applyFill="1" applyBorder="1"/>
    <xf numFmtId="164" fontId="17" fillId="0" borderId="57" xfId="8" applyFill="1" applyBorder="1"/>
    <xf numFmtId="164" fontId="34" fillId="0" borderId="57" xfId="25" applyFont="1" applyFill="1" applyBorder="1" applyAlignment="1">
      <alignment wrapText="1"/>
    </xf>
    <xf numFmtId="164" fontId="15" fillId="0" borderId="57" xfId="26" applyFont="1" applyFill="1" applyBorder="1" applyAlignment="1">
      <alignment wrapText="1"/>
    </xf>
    <xf numFmtId="164" fontId="17" fillId="0" borderId="61" xfId="8" applyFill="1" applyBorder="1"/>
    <xf numFmtId="164" fontId="17" fillId="0" borderId="34" xfId="8" applyFont="1" applyFill="1" applyBorder="1"/>
    <xf numFmtId="164" fontId="17" fillId="0" borderId="66" xfId="8" applyFont="1" applyFill="1" applyBorder="1"/>
    <xf numFmtId="164" fontId="34" fillId="0" borderId="66" xfId="25" applyFont="1" applyFill="1" applyBorder="1" applyAlignment="1">
      <alignment wrapText="1"/>
    </xf>
    <xf numFmtId="164" fontId="15" fillId="0" borderId="66" xfId="26" applyFont="1" applyFill="1" applyBorder="1" applyAlignment="1">
      <alignment wrapText="1"/>
    </xf>
    <xf numFmtId="4" fontId="0" fillId="0" borderId="66" xfId="0" applyNumberFormat="1" applyBorder="1" applyAlignment="1">
      <alignment horizontal="right"/>
    </xf>
    <xf numFmtId="164" fontId="17" fillId="0" borderId="60" xfId="8" applyFont="1" applyFill="1" applyBorder="1"/>
    <xf numFmtId="164" fontId="17" fillId="0" borderId="87" xfId="8" applyFill="1" applyBorder="1"/>
    <xf numFmtId="164" fontId="17" fillId="0" borderId="88" xfId="8" applyFill="1" applyBorder="1"/>
    <xf numFmtId="164" fontId="17" fillId="0" borderId="89" xfId="8" applyFill="1" applyBorder="1"/>
    <xf numFmtId="164" fontId="17" fillId="0" borderId="90" xfId="8" applyFont="1" applyFill="1" applyBorder="1"/>
    <xf numFmtId="164" fontId="17" fillId="0" borderId="91" xfId="8" applyFont="1" applyFill="1" applyBorder="1"/>
    <xf numFmtId="164" fontId="17" fillId="0" borderId="92" xfId="8" applyFont="1" applyFill="1" applyBorder="1"/>
    <xf numFmtId="49" fontId="2" fillId="0" borderId="93" xfId="0" applyNumberFormat="1" applyFont="1" applyFill="1" applyBorder="1" applyAlignment="1">
      <alignment horizontal="center" vertical="center" wrapText="1"/>
    </xf>
    <xf numFmtId="49" fontId="2" fillId="0" borderId="67" xfId="0" applyNumberFormat="1" applyFont="1" applyFill="1" applyBorder="1" applyAlignment="1">
      <alignment horizontal="center" vertical="center" wrapText="1"/>
    </xf>
    <xf numFmtId="49" fontId="2" fillId="0" borderId="94" xfId="0" applyNumberFormat="1" applyFont="1" applyFill="1" applyBorder="1" applyAlignment="1">
      <alignment horizontal="center" vertical="center" wrapText="1"/>
    </xf>
    <xf numFmtId="164" fontId="18" fillId="0" borderId="57" xfId="9" applyNumberFormat="1" applyFill="1" applyBorder="1"/>
    <xf numFmtId="164" fontId="17" fillId="0" borderId="34" xfId="8" applyFill="1" applyBorder="1"/>
    <xf numFmtId="164" fontId="17" fillId="0" borderId="66" xfId="8" applyFill="1" applyBorder="1"/>
    <xf numFmtId="164" fontId="18" fillId="0" borderId="66" xfId="9" applyNumberFormat="1" applyFill="1" applyBorder="1"/>
    <xf numFmtId="164" fontId="17" fillId="0" borderId="60" xfId="8" applyFill="1" applyBorder="1"/>
    <xf numFmtId="164" fontId="35" fillId="0" borderId="33" xfId="25" applyFont="1" applyFill="1" applyBorder="1" applyAlignment="1">
      <alignment wrapText="1"/>
    </xf>
    <xf numFmtId="164" fontId="36" fillId="0" borderId="57" xfId="26" applyFont="1" applyFill="1" applyBorder="1" applyAlignment="1">
      <alignment wrapText="1"/>
    </xf>
    <xf numFmtId="164" fontId="35" fillId="0" borderId="57" xfId="25" applyFont="1" applyFill="1" applyBorder="1" applyAlignment="1">
      <alignment wrapText="1"/>
    </xf>
    <xf numFmtId="164" fontId="35" fillId="0" borderId="57" xfId="26" applyFont="1" applyFill="1" applyBorder="1" applyAlignment="1">
      <alignment wrapText="1"/>
    </xf>
    <xf numFmtId="0" fontId="37" fillId="0" borderId="57" xfId="0" applyFont="1" applyFill="1" applyBorder="1" applyAlignment="1">
      <alignment horizontal="center" wrapText="1"/>
    </xf>
    <xf numFmtId="0" fontId="37" fillId="0" borderId="61" xfId="0" applyFont="1" applyFill="1" applyBorder="1" applyAlignment="1">
      <alignment horizontal="center" wrapText="1"/>
    </xf>
    <xf numFmtId="0" fontId="9" fillId="0" borderId="65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164" fontId="38" fillId="0" borderId="96" xfId="8" applyFont="1" applyFill="1" applyBorder="1"/>
    <xf numFmtId="164" fontId="38" fillId="0" borderId="97" xfId="8" applyFont="1" applyFill="1" applyBorder="1"/>
    <xf numFmtId="164" fontId="38" fillId="0" borderId="95" xfId="8" applyFont="1" applyFill="1" applyBorder="1"/>
    <xf numFmtId="0" fontId="34" fillId="0" borderId="41" xfId="0" applyFont="1" applyFill="1" applyBorder="1" applyAlignment="1">
      <alignment horizontal="right" wrapText="1"/>
    </xf>
    <xf numFmtId="0" fontId="34" fillId="0" borderId="39" xfId="0" applyFont="1" applyFill="1" applyBorder="1" applyAlignment="1">
      <alignment horizontal="right" wrapText="1"/>
    </xf>
    <xf numFmtId="0" fontId="2" fillId="16" borderId="5" xfId="0" applyFont="1" applyFill="1" applyBorder="1" applyAlignment="1">
      <alignment horizontal="left" vertical="center" wrapText="1"/>
    </xf>
    <xf numFmtId="0" fontId="2" fillId="16" borderId="0" xfId="0" applyFont="1" applyFill="1" applyBorder="1" applyAlignment="1">
      <alignment horizontal="left" vertical="center" wrapText="1"/>
    </xf>
    <xf numFmtId="14" fontId="2" fillId="16" borderId="84" xfId="0" applyNumberFormat="1" applyFont="1" applyFill="1" applyBorder="1" applyAlignment="1">
      <alignment horizontal="center" vertical="center" wrapText="1"/>
    </xf>
    <xf numFmtId="49" fontId="23" fillId="11" borderId="0" xfId="0" applyNumberFormat="1" applyFont="1" applyFill="1" applyAlignment="1">
      <alignment horizontal="center" vertical="center"/>
    </xf>
    <xf numFmtId="49" fontId="4" fillId="11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39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60" xfId="0" applyFont="1" applyFill="1" applyBorder="1" applyAlignment="1">
      <alignment horizontal="left" vertical="center" wrapText="1"/>
    </xf>
    <xf numFmtId="0" fontId="8" fillId="12" borderId="17" xfId="0" applyFont="1" applyFill="1" applyBorder="1" applyAlignment="1">
      <alignment horizontal="center" vertical="center" wrapText="1"/>
    </xf>
    <xf numFmtId="0" fontId="8" fillId="12" borderId="16" xfId="0" applyFont="1" applyFill="1" applyBorder="1" applyAlignment="1">
      <alignment horizontal="center" vertical="center" wrapText="1"/>
    </xf>
    <xf numFmtId="0" fontId="8" fillId="12" borderId="15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0" borderId="66" xfId="0" applyFont="1" applyFill="1" applyBorder="1" applyAlignment="1">
      <alignment horizontal="left" vertical="center" wrapText="1"/>
    </xf>
    <xf numFmtId="0" fontId="9" fillId="12" borderId="17" xfId="0" applyFont="1" applyFill="1" applyBorder="1" applyAlignment="1">
      <alignment horizontal="left" vertical="center" wrapText="1"/>
    </xf>
    <xf numFmtId="0" fontId="0" fillId="12" borderId="16" xfId="0" applyFill="1" applyBorder="1" applyAlignment="1">
      <alignment vertical="center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0" fillId="12" borderId="16" xfId="0" applyFill="1" applyBorder="1" applyAlignment="1">
      <alignment vertical="center" wrapText="1"/>
    </xf>
    <xf numFmtId="0" fontId="0" fillId="12" borderId="17" xfId="0" applyFill="1" applyBorder="1" applyAlignment="1">
      <alignment vertical="center" wrapText="1"/>
    </xf>
    <xf numFmtId="0" fontId="14" fillId="0" borderId="16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3" fillId="12" borderId="20" xfId="0" applyFont="1" applyFill="1" applyBorder="1" applyAlignment="1">
      <alignment horizontal="center" vertical="center" wrapText="1"/>
    </xf>
    <xf numFmtId="0" fontId="3" fillId="12" borderId="19" xfId="0" applyFont="1" applyFill="1" applyBorder="1" applyAlignment="1">
      <alignment horizontal="center" vertical="center" wrapText="1"/>
    </xf>
    <xf numFmtId="0" fontId="3" fillId="12" borderId="1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4" fillId="14" borderId="8" xfId="0" applyFont="1" applyFill="1" applyBorder="1" applyAlignment="1">
      <alignment horizontal="left" vertical="center" wrapText="1"/>
    </xf>
    <xf numFmtId="0" fontId="4" fillId="14" borderId="7" xfId="0" applyFont="1" applyFill="1" applyBorder="1" applyAlignment="1">
      <alignment horizontal="left" vertical="center" wrapText="1"/>
    </xf>
    <xf numFmtId="0" fontId="4" fillId="14" borderId="50" xfId="0" applyFont="1" applyFill="1" applyBorder="1" applyAlignment="1">
      <alignment horizontal="left" vertical="center" wrapText="1"/>
    </xf>
    <xf numFmtId="0" fontId="4" fillId="14" borderId="3" xfId="0" applyFont="1" applyFill="1" applyBorder="1" applyAlignment="1">
      <alignment horizontal="left" vertical="center" wrapText="1"/>
    </xf>
    <xf numFmtId="0" fontId="4" fillId="14" borderId="2" xfId="0" applyFont="1" applyFill="1" applyBorder="1" applyAlignment="1">
      <alignment horizontal="left" vertical="center" wrapText="1"/>
    </xf>
    <xf numFmtId="0" fontId="4" fillId="14" borderId="27" xfId="0" applyFont="1" applyFill="1" applyBorder="1" applyAlignment="1">
      <alignment horizontal="left" vertical="center" wrapText="1"/>
    </xf>
    <xf numFmtId="0" fontId="4" fillId="14" borderId="12" xfId="0" applyFont="1" applyFill="1" applyBorder="1" applyAlignment="1">
      <alignment horizontal="center" vertical="center" wrapText="1"/>
    </xf>
    <xf numFmtId="0" fontId="4" fillId="14" borderId="37" xfId="0" applyFont="1" applyFill="1" applyBorder="1" applyAlignment="1">
      <alignment horizontal="center" vertical="center" wrapText="1"/>
    </xf>
    <xf numFmtId="0" fontId="2" fillId="12" borderId="45" xfId="0" applyFont="1" applyFill="1" applyBorder="1" applyAlignment="1">
      <alignment horizontal="left" vertical="center" wrapText="1"/>
    </xf>
    <xf numFmtId="0" fontId="2" fillId="12" borderId="44" xfId="0" applyFont="1" applyFill="1" applyBorder="1" applyAlignment="1">
      <alignment horizontal="left" vertical="center" wrapText="1"/>
    </xf>
    <xf numFmtId="0" fontId="2" fillId="12" borderId="43" xfId="0" applyFont="1" applyFill="1" applyBorder="1" applyAlignment="1">
      <alignment horizontal="left" vertical="center" wrapText="1"/>
    </xf>
    <xf numFmtId="0" fontId="8" fillId="0" borderId="45" xfId="0" applyFont="1" applyFill="1" applyBorder="1" applyAlignment="1">
      <alignment horizontal="left" vertical="center" wrapText="1"/>
    </xf>
    <xf numFmtId="0" fontId="8" fillId="0" borderId="44" xfId="0" applyFont="1" applyFill="1" applyBorder="1" applyAlignment="1">
      <alignment horizontal="left" vertical="center" wrapText="1"/>
    </xf>
    <xf numFmtId="0" fontId="8" fillId="0" borderId="43" xfId="0" applyFont="1" applyFill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8" fillId="0" borderId="42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left" vertical="center" wrapText="1"/>
    </xf>
    <xf numFmtId="0" fontId="8" fillId="0" borderId="40" xfId="0" applyFont="1" applyFill="1" applyBorder="1" applyAlignment="1">
      <alignment horizontal="left" vertical="center" wrapText="1"/>
    </xf>
    <xf numFmtId="0" fontId="8" fillId="0" borderId="38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0" fontId="8" fillId="0" borderId="47" xfId="0" applyFont="1" applyFill="1" applyBorder="1" applyAlignment="1">
      <alignment horizontal="left" vertical="center" wrapText="1"/>
    </xf>
    <xf numFmtId="0" fontId="8" fillId="0" borderId="46" xfId="0" applyFont="1" applyFill="1" applyBorder="1" applyAlignment="1">
      <alignment horizontal="left" vertical="center" wrapText="1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3" fillId="0" borderId="35" xfId="0" applyFont="1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49" fontId="6" fillId="0" borderId="49" xfId="0" applyNumberFormat="1" applyFont="1" applyFill="1" applyBorder="1" applyAlignment="1">
      <alignment horizontal="left" vertical="center" wrapText="1"/>
    </xf>
    <xf numFmtId="0" fontId="0" fillId="0" borderId="55" xfId="0" applyFill="1" applyBorder="1" applyAlignment="1">
      <alignment horizontal="left" vertical="center" wrapText="1"/>
    </xf>
    <xf numFmtId="0" fontId="0" fillId="0" borderId="56" xfId="0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0" fillId="0" borderId="52" xfId="0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0" fillId="0" borderId="28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9" fillId="0" borderId="54" xfId="0" applyFont="1" applyFill="1" applyBorder="1" applyAlignment="1">
      <alignment horizontal="left" vertical="center" wrapText="1"/>
    </xf>
    <xf numFmtId="0" fontId="0" fillId="0" borderId="64" xfId="0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83" xfId="0" applyFont="1" applyFill="1" applyBorder="1" applyAlignment="1">
      <alignment horizontal="left" vertical="center" wrapText="1"/>
    </xf>
    <xf numFmtId="0" fontId="8" fillId="0" borderId="68" xfId="0" applyFont="1" applyFill="1" applyBorder="1" applyAlignment="1">
      <alignment horizontal="left" vertical="center" wrapText="1"/>
    </xf>
    <xf numFmtId="0" fontId="8" fillId="0" borderId="64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3" fillId="13" borderId="17" xfId="0" applyFont="1" applyFill="1" applyBorder="1" applyAlignment="1">
      <alignment horizontal="center" vertical="center"/>
    </xf>
    <xf numFmtId="0" fontId="3" fillId="13" borderId="16" xfId="0" applyFont="1" applyFill="1" applyBorder="1" applyAlignment="1">
      <alignment horizontal="center" vertical="center"/>
    </xf>
    <xf numFmtId="0" fontId="3" fillId="13" borderId="15" xfId="0" applyFont="1" applyFill="1" applyBorder="1" applyAlignment="1">
      <alignment horizontal="center" vertical="center"/>
    </xf>
    <xf numFmtId="0" fontId="0" fillId="13" borderId="20" xfId="0" applyFill="1" applyBorder="1" applyAlignment="1">
      <alignment horizontal="center" vertical="center" wrapText="1"/>
    </xf>
    <xf numFmtId="0" fontId="0" fillId="13" borderId="19" xfId="0" applyFill="1" applyBorder="1" applyAlignment="1">
      <alignment horizontal="center" vertical="center" wrapText="1"/>
    </xf>
    <xf numFmtId="0" fontId="0" fillId="13" borderId="18" xfId="0" applyFill="1" applyBorder="1" applyAlignment="1">
      <alignment horizontal="center" vertical="center" wrapText="1"/>
    </xf>
    <xf numFmtId="0" fontId="3" fillId="12" borderId="35" xfId="0" applyFont="1" applyFill="1" applyBorder="1" applyAlignment="1">
      <alignment horizontal="center" vertical="center" wrapText="1"/>
    </xf>
    <xf numFmtId="0" fontId="3" fillId="12" borderId="47" xfId="0" applyFont="1" applyFill="1" applyBorder="1" applyAlignment="1">
      <alignment horizontal="center" vertical="center" wrapText="1"/>
    </xf>
    <xf numFmtId="0" fontId="3" fillId="12" borderId="34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left" vertical="center"/>
    </xf>
    <xf numFmtId="0" fontId="3" fillId="0" borderId="66" xfId="0" applyFont="1" applyFill="1" applyBorder="1" applyAlignment="1">
      <alignment horizontal="left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49" fontId="4" fillId="14" borderId="0" xfId="0" applyNumberFormat="1" applyFont="1" applyFill="1" applyAlignment="1">
      <alignment horizontal="left" vertical="center"/>
    </xf>
    <xf numFmtId="49" fontId="4" fillId="14" borderId="29" xfId="0" applyNumberFormat="1" applyFont="1" applyFill="1" applyBorder="1" applyAlignment="1">
      <alignment horizontal="left" vertical="center"/>
    </xf>
    <xf numFmtId="49" fontId="4" fillId="14" borderId="2" xfId="0" applyNumberFormat="1" applyFont="1" applyFill="1" applyBorder="1" applyAlignment="1">
      <alignment horizontal="left" vertical="center"/>
    </xf>
    <xf numFmtId="49" fontId="4" fillId="14" borderId="27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47" xfId="0" applyBorder="1" applyAlignment="1"/>
    <xf numFmtId="0" fontId="0" fillId="0" borderId="42" xfId="0" applyBorder="1" applyAlignment="1"/>
    <xf numFmtId="0" fontId="2" fillId="12" borderId="45" xfId="0" applyFont="1" applyFill="1" applyBorder="1" applyAlignment="1">
      <alignment horizontal="center" vertical="center" wrapText="1"/>
    </xf>
    <xf numFmtId="0" fontId="0" fillId="12" borderId="44" xfId="0" applyFill="1" applyBorder="1" applyAlignment="1">
      <alignment horizontal="center" vertical="center" wrapText="1"/>
    </xf>
    <xf numFmtId="0" fontId="0" fillId="12" borderId="43" xfId="0" applyFill="1" applyBorder="1" applyAlignment="1">
      <alignment horizontal="center"/>
    </xf>
    <xf numFmtId="0" fontId="9" fillId="0" borderId="41" xfId="0" applyFont="1" applyFill="1" applyBorder="1" applyAlignment="1">
      <alignment horizontal="left" vertical="center" wrapText="1"/>
    </xf>
    <xf numFmtId="0" fontId="0" fillId="0" borderId="46" xfId="0" applyBorder="1" applyAlignment="1"/>
    <xf numFmtId="0" fontId="0" fillId="0" borderId="40" xfId="0" applyBorder="1" applyAlignment="1"/>
    <xf numFmtId="0" fontId="0" fillId="0" borderId="11" xfId="0" applyFill="1" applyBorder="1" applyAlignment="1">
      <alignment horizontal="left"/>
    </xf>
    <xf numFmtId="0" fontId="0" fillId="0" borderId="60" xfId="0" applyFill="1" applyBorder="1" applyAlignment="1">
      <alignment horizontal="left"/>
    </xf>
    <xf numFmtId="49" fontId="4" fillId="11" borderId="0" xfId="0" applyNumberFormat="1" applyFont="1" applyFill="1" applyAlignment="1">
      <alignment horizontal="left"/>
    </xf>
    <xf numFmtId="0" fontId="2" fillId="0" borderId="45" xfId="0" applyFont="1" applyFill="1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58" xfId="0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58" xfId="0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12" borderId="58" xfId="0" applyFont="1" applyFill="1" applyBorder="1" applyAlignment="1">
      <alignment horizontal="left" vertical="center" wrapText="1"/>
    </xf>
    <xf numFmtId="0" fontId="0" fillId="0" borderId="44" xfId="0" applyFill="1" applyBorder="1" applyAlignment="1">
      <alignment horizontal="left" vertical="center" wrapText="1"/>
    </xf>
    <xf numFmtId="0" fontId="0" fillId="14" borderId="7" xfId="0" applyFill="1" applyBorder="1" applyAlignment="1">
      <alignment horizontal="left" vertical="center" wrapText="1"/>
    </xf>
    <xf numFmtId="0" fontId="0" fillId="14" borderId="50" xfId="0" applyFill="1" applyBorder="1" applyAlignment="1">
      <alignment horizontal="left" vertical="center" wrapText="1"/>
    </xf>
    <xf numFmtId="0" fontId="0" fillId="14" borderId="3" xfId="0" applyFill="1" applyBorder="1" applyAlignment="1">
      <alignment horizontal="left" vertical="center" wrapText="1"/>
    </xf>
    <xf numFmtId="0" fontId="0" fillId="14" borderId="2" xfId="0" applyFill="1" applyBorder="1" applyAlignment="1">
      <alignment horizontal="left" vertical="center" wrapText="1"/>
    </xf>
    <xf numFmtId="0" fontId="0" fillId="14" borderId="27" xfId="0" applyFill="1" applyBorder="1" applyAlignment="1">
      <alignment horizontal="left" vertical="center" wrapText="1"/>
    </xf>
    <xf numFmtId="0" fontId="3" fillId="0" borderId="2" xfId="23" applyFont="1" applyBorder="1" applyAlignment="1">
      <alignment horizontal="left"/>
    </xf>
    <xf numFmtId="0" fontId="6" fillId="0" borderId="65" xfId="23" applyFont="1" applyFill="1" applyBorder="1" applyAlignment="1">
      <alignment horizontal="center" vertical="center" wrapText="1"/>
    </xf>
    <xf numFmtId="0" fontId="6" fillId="0" borderId="32" xfId="23" applyFont="1" applyFill="1" applyBorder="1" applyAlignment="1">
      <alignment horizontal="center" vertical="center" wrapText="1"/>
    </xf>
    <xf numFmtId="49" fontId="4" fillId="11" borderId="0" xfId="23" applyNumberFormat="1" applyFont="1" applyFill="1" applyAlignment="1">
      <alignment horizontal="left" vertical="center"/>
    </xf>
    <xf numFmtId="0" fontId="4" fillId="14" borderId="8" xfId="23" applyFont="1" applyFill="1" applyBorder="1" applyAlignment="1">
      <alignment horizontal="center" vertical="center" wrapText="1"/>
    </xf>
    <xf numFmtId="0" fontId="4" fillId="14" borderId="7" xfId="23" applyFont="1" applyFill="1" applyBorder="1" applyAlignment="1">
      <alignment horizontal="center" vertical="center" wrapText="1"/>
    </xf>
    <xf numFmtId="0" fontId="4" fillId="14" borderId="50" xfId="23" applyFont="1" applyFill="1" applyBorder="1" applyAlignment="1">
      <alignment horizontal="center" vertical="center" wrapText="1"/>
    </xf>
    <xf numFmtId="0" fontId="4" fillId="14" borderId="5" xfId="23" applyFont="1" applyFill="1" applyBorder="1" applyAlignment="1">
      <alignment horizontal="center" vertical="center" wrapText="1"/>
    </xf>
    <xf numFmtId="0" fontId="4" fillId="14" borderId="0" xfId="23" applyFont="1" applyFill="1" applyBorder="1" applyAlignment="1">
      <alignment horizontal="center" vertical="center" wrapText="1"/>
    </xf>
    <xf numFmtId="0" fontId="4" fillId="14" borderId="29" xfId="23" applyFont="1" applyFill="1" applyBorder="1" applyAlignment="1">
      <alignment horizontal="center" vertical="center" wrapText="1"/>
    </xf>
    <xf numFmtId="0" fontId="4" fillId="15" borderId="34" xfId="24" applyFont="1" applyFill="1" applyBorder="1" applyAlignment="1">
      <alignment horizontal="center" vertical="center" wrapText="1"/>
    </xf>
    <xf numFmtId="0" fontId="4" fillId="15" borderId="86" xfId="24" applyFont="1" applyFill="1" applyBorder="1" applyAlignment="1">
      <alignment horizontal="center" vertical="center" wrapText="1"/>
    </xf>
    <xf numFmtId="0" fontId="6" fillId="0" borderId="54" xfId="23" applyFont="1" applyFill="1" applyBorder="1" applyAlignment="1">
      <alignment horizontal="center" vertical="center" wrapText="1"/>
    </xf>
    <xf numFmtId="0" fontId="6" fillId="0" borderId="68" xfId="23" applyFont="1" applyFill="1" applyBorder="1" applyAlignment="1">
      <alignment horizontal="center" vertical="center" wrapText="1"/>
    </xf>
    <xf numFmtId="0" fontId="6" fillId="4" borderId="65" xfId="23" applyFont="1" applyFill="1" applyBorder="1" applyAlignment="1">
      <alignment horizontal="center" vertical="center" wrapText="1"/>
    </xf>
    <xf numFmtId="0" fontId="6" fillId="4" borderId="32" xfId="23" applyFont="1" applyFill="1" applyBorder="1" applyAlignment="1">
      <alignment horizontal="center" vertical="center" wrapText="1"/>
    </xf>
    <xf numFmtId="0" fontId="13" fillId="0" borderId="6" xfId="23" applyFont="1" applyBorder="1" applyAlignment="1">
      <alignment horizontal="center" vertical="center"/>
    </xf>
    <xf numFmtId="0" fontId="13" fillId="0" borderId="4" xfId="23" applyFont="1" applyBorder="1" applyAlignment="1">
      <alignment horizontal="center" vertical="center"/>
    </xf>
    <xf numFmtId="0" fontId="13" fillId="0" borderId="1" xfId="23" applyFont="1" applyBorder="1" applyAlignment="1">
      <alignment horizontal="center" vertical="center"/>
    </xf>
    <xf numFmtId="0" fontId="6" fillId="0" borderId="26" xfId="23" applyFont="1" applyFill="1" applyBorder="1" applyAlignment="1">
      <alignment horizontal="center" vertical="center" wrapText="1"/>
    </xf>
    <xf numFmtId="0" fontId="6" fillId="0" borderId="42" xfId="23" applyFont="1" applyFill="1" applyBorder="1" applyAlignment="1">
      <alignment horizontal="center" vertical="center" wrapText="1"/>
    </xf>
    <xf numFmtId="0" fontId="6" fillId="0" borderId="65" xfId="24" applyFont="1" applyFill="1" applyBorder="1" applyAlignment="1">
      <alignment horizontal="center" vertical="center" wrapText="1"/>
    </xf>
    <xf numFmtId="0" fontId="6" fillId="0" borderId="32" xfId="24" applyFont="1" applyFill="1" applyBorder="1" applyAlignment="1">
      <alignment horizontal="center" vertical="center" wrapText="1"/>
    </xf>
    <xf numFmtId="49" fontId="4" fillId="11" borderId="0" xfId="15" applyNumberFormat="1" applyFont="1" applyFill="1" applyAlignment="1">
      <alignment horizontal="left" vertical="center"/>
    </xf>
    <xf numFmtId="0" fontId="2" fillId="12" borderId="49" xfId="0" applyFont="1" applyFill="1" applyBorder="1" applyAlignment="1">
      <alignment horizontal="left" vertical="center" wrapText="1"/>
    </xf>
    <xf numFmtId="0" fontId="0" fillId="12" borderId="50" xfId="0" applyFill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14" fontId="2" fillId="12" borderId="59" xfId="0" applyNumberFormat="1" applyFont="1" applyFill="1" applyBorder="1" applyAlignment="1">
      <alignment horizontal="left" vertical="center" wrapText="1"/>
    </xf>
    <xf numFmtId="0" fontId="0" fillId="12" borderId="58" xfId="0" applyFill="1" applyBorder="1" applyAlignment="1">
      <alignment horizontal="left" vertical="center" wrapText="1"/>
    </xf>
    <xf numFmtId="0" fontId="0" fillId="14" borderId="6" xfId="0" applyFill="1" applyBorder="1" applyAlignment="1">
      <alignment horizontal="left" vertical="center" wrapText="1"/>
    </xf>
    <xf numFmtId="0" fontId="4" fillId="14" borderId="39" xfId="0" applyFont="1" applyFill="1" applyBorder="1" applyAlignment="1">
      <alignment horizontal="left" vertical="center" wrapText="1"/>
    </xf>
    <xf numFmtId="0" fontId="4" fillId="14" borderId="11" xfId="0" applyFont="1" applyFill="1" applyBorder="1" applyAlignment="1">
      <alignment horizontal="left" vertical="center" wrapText="1"/>
    </xf>
    <xf numFmtId="0" fontId="0" fillId="14" borderId="11" xfId="0" applyFill="1" applyBorder="1" applyAlignment="1">
      <alignment horizontal="left" vertical="center" wrapText="1"/>
    </xf>
    <xf numFmtId="0" fontId="0" fillId="14" borderId="60" xfId="0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0" fillId="12" borderId="44" xfId="0" applyFill="1" applyBorder="1" applyAlignment="1">
      <alignment horizontal="left" vertical="center" wrapText="1"/>
    </xf>
    <xf numFmtId="0" fontId="0" fillId="12" borderId="43" xfId="0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50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27" xfId="0" applyFont="1" applyFill="1" applyBorder="1" applyAlignment="1">
      <alignment horizontal="left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49" fontId="4" fillId="11" borderId="0" xfId="0" applyNumberFormat="1" applyFont="1" applyFill="1" applyBorder="1" applyAlignment="1">
      <alignment horizontal="left"/>
    </xf>
    <xf numFmtId="0" fontId="2" fillId="2" borderId="25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49" fontId="8" fillId="0" borderId="35" xfId="0" applyNumberFormat="1" applyFont="1" applyFill="1" applyBorder="1" applyAlignment="1">
      <alignment horizontal="center" vertical="center" wrapText="1"/>
    </xf>
    <xf numFmtId="49" fontId="8" fillId="0" borderId="34" xfId="0" applyNumberFormat="1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3" fillId="16" borderId="59" xfId="0" applyNumberFormat="1" applyFont="1" applyFill="1" applyBorder="1" applyAlignment="1">
      <alignment horizontal="center" vertical="center" wrapText="1"/>
    </xf>
    <xf numFmtId="0" fontId="3" fillId="16" borderId="43" xfId="0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49" fontId="11" fillId="0" borderId="25" xfId="0" applyNumberFormat="1" applyFont="1" applyFill="1" applyBorder="1" applyAlignment="1">
      <alignment horizontal="center" vertical="center" wrapText="1"/>
    </xf>
    <xf numFmtId="49" fontId="11" fillId="0" borderId="21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33" xfId="0" applyNumberFormat="1" applyFont="1" applyFill="1" applyBorder="1" applyAlignment="1">
      <alignment horizontal="center" vertical="center" wrapText="1"/>
    </xf>
    <xf numFmtId="49" fontId="3" fillId="0" borderId="61" xfId="0" applyNumberFormat="1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61" xfId="0" applyNumberFormat="1" applyFont="1" applyFill="1" applyBorder="1" applyAlignment="1">
      <alignment horizontal="center" vertical="center" wrapText="1"/>
    </xf>
    <xf numFmtId="49" fontId="11" fillId="0" borderId="35" xfId="0" applyNumberFormat="1" applyFont="1" applyFill="1" applyBorder="1" applyAlignment="1">
      <alignment horizontal="center" vertical="center" wrapText="1"/>
    </xf>
    <xf numFmtId="49" fontId="11" fillId="0" borderId="39" xfId="0" applyNumberFormat="1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49" fontId="3" fillId="0" borderId="47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11" fillId="0" borderId="47" xfId="0" applyNumberFormat="1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49" fontId="3" fillId="0" borderId="6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2" fillId="16" borderId="5" xfId="0" applyFont="1" applyFill="1" applyBorder="1" applyAlignment="1">
      <alignment horizontal="left" vertical="center" wrapText="1"/>
    </xf>
    <xf numFmtId="0" fontId="2" fillId="16" borderId="0" xfId="0" applyFont="1" applyFill="1" applyBorder="1" applyAlignment="1">
      <alignment horizontal="left" vertical="center" wrapText="1"/>
    </xf>
    <xf numFmtId="14" fontId="2" fillId="16" borderId="59" xfId="0" applyNumberFormat="1" applyFont="1" applyFill="1" applyBorder="1" applyAlignment="1">
      <alignment horizontal="center" vertical="center" wrapText="1"/>
    </xf>
    <xf numFmtId="0" fontId="2" fillId="16" borderId="43" xfId="0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0" fontId="2" fillId="0" borderId="41" xfId="4" applyFont="1" applyFill="1" applyBorder="1" applyAlignment="1">
      <alignment horizontal="left" vertical="center" wrapText="1"/>
    </xf>
    <xf numFmtId="0" fontId="2" fillId="0" borderId="46" xfId="4" applyFont="1" applyFill="1" applyBorder="1" applyAlignment="1">
      <alignment horizontal="left" vertical="center" wrapText="1"/>
    </xf>
    <xf numFmtId="0" fontId="2" fillId="0" borderId="39" xfId="4" applyFont="1" applyFill="1" applyBorder="1" applyAlignment="1">
      <alignment horizontal="left" vertical="center" wrapText="1"/>
    </xf>
    <xf numFmtId="0" fontId="2" fillId="0" borderId="11" xfId="4" applyFont="1" applyFill="1" applyBorder="1" applyAlignment="1">
      <alignment horizontal="left" vertical="center" wrapText="1"/>
    </xf>
    <xf numFmtId="0" fontId="2" fillId="0" borderId="24" xfId="4" applyFont="1" applyFill="1" applyBorder="1" applyAlignment="1">
      <alignment horizontal="left" vertical="center" wrapText="1"/>
    </xf>
    <xf numFmtId="0" fontId="2" fillId="0" borderId="23" xfId="4" applyFont="1" applyFill="1" applyBorder="1" applyAlignment="1">
      <alignment horizontal="left" vertical="center" wrapText="1"/>
    </xf>
    <xf numFmtId="0" fontId="2" fillId="0" borderId="22" xfId="4" applyFont="1" applyFill="1" applyBorder="1" applyAlignment="1">
      <alignment horizontal="left" vertical="center" wrapText="1"/>
    </xf>
    <xf numFmtId="0" fontId="2" fillId="0" borderId="45" xfId="4" applyNumberFormat="1" applyFont="1" applyFill="1" applyBorder="1" applyAlignment="1" applyProtection="1">
      <alignment horizontal="center" vertical="center"/>
    </xf>
    <xf numFmtId="0" fontId="2" fillId="0" borderId="44" xfId="4" applyNumberFormat="1" applyFont="1" applyFill="1" applyBorder="1" applyAlignment="1" applyProtection="1">
      <alignment horizontal="center" vertical="center"/>
    </xf>
    <xf numFmtId="0" fontId="2" fillId="0" borderId="58" xfId="4" applyNumberFormat="1" applyFont="1" applyFill="1" applyBorder="1" applyAlignment="1" applyProtection="1">
      <alignment horizontal="center" vertical="center"/>
    </xf>
    <xf numFmtId="0" fontId="2" fillId="0" borderId="35" xfId="4" applyFont="1" applyFill="1" applyBorder="1" applyAlignment="1">
      <alignment horizontal="left" vertical="center" wrapText="1"/>
    </xf>
    <xf numFmtId="0" fontId="2" fillId="0" borderId="47" xfId="4" applyFont="1" applyFill="1" applyBorder="1" applyAlignment="1">
      <alignment horizontal="left" vertical="center" wrapText="1"/>
    </xf>
    <xf numFmtId="0" fontId="2" fillId="0" borderId="17" xfId="4" applyFont="1" applyFill="1" applyBorder="1" applyAlignment="1">
      <alignment horizontal="left" vertical="center" wrapText="1"/>
    </xf>
    <xf numFmtId="0" fontId="2" fillId="0" borderId="16" xfId="4" applyFont="1" applyFill="1" applyBorder="1" applyAlignment="1">
      <alignment horizontal="left" vertical="center" wrapText="1"/>
    </xf>
    <xf numFmtId="0" fontId="2" fillId="0" borderId="48" xfId="4" applyFont="1" applyFill="1" applyBorder="1" applyAlignment="1">
      <alignment horizontal="left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0" xfId="4" applyFont="1" applyFill="1" applyBorder="1" applyAlignment="1">
      <alignment horizontal="left" vertical="center" wrapText="1"/>
    </xf>
    <xf numFmtId="0" fontId="2" fillId="0" borderId="19" xfId="4" applyFont="1" applyFill="1" applyBorder="1" applyAlignment="1">
      <alignment horizontal="left" vertical="center" wrapText="1"/>
    </xf>
    <xf numFmtId="0" fontId="2" fillId="0" borderId="26" xfId="4" applyFont="1" applyFill="1" applyBorder="1" applyAlignment="1">
      <alignment horizontal="left" vertical="center" wrapText="1"/>
    </xf>
    <xf numFmtId="0" fontId="2" fillId="16" borderId="3" xfId="0" applyFont="1" applyFill="1" applyBorder="1" applyAlignment="1">
      <alignment horizontal="left" vertical="center" wrapText="1"/>
    </xf>
    <xf numFmtId="0" fontId="2" fillId="16" borderId="2" xfId="0" applyFont="1" applyFill="1" applyBorder="1" applyAlignment="1">
      <alignment horizontal="left" vertical="center" wrapText="1"/>
    </xf>
    <xf numFmtId="0" fontId="2" fillId="16" borderId="27" xfId="0" applyFont="1" applyFill="1" applyBorder="1" applyAlignment="1">
      <alignment horizontal="left" vertical="center" wrapText="1"/>
    </xf>
    <xf numFmtId="14" fontId="2" fillId="16" borderId="59" xfId="0" applyNumberFormat="1" applyFont="1" applyFill="1" applyBorder="1" applyAlignment="1">
      <alignment horizontal="left" vertical="center" wrapText="1"/>
    </xf>
    <xf numFmtId="0" fontId="0" fillId="16" borderId="44" xfId="0" applyFill="1" applyBorder="1" applyAlignment="1">
      <alignment horizontal="left" vertical="center" wrapText="1"/>
    </xf>
    <xf numFmtId="0" fontId="0" fillId="16" borderId="43" xfId="0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62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48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vertical="top" wrapText="1"/>
    </xf>
    <xf numFmtId="0" fontId="2" fillId="0" borderId="26" xfId="0" applyFont="1" applyFill="1" applyBorder="1" applyAlignment="1">
      <alignment horizontal="left" vertical="top" wrapText="1"/>
    </xf>
  </cellXfs>
  <cellStyles count="27">
    <cellStyle name="čárky [0]_1109" xfId="16"/>
    <cellStyle name="Euro" xfId="17"/>
    <cellStyle name="Followed Hyperlink" xfId="18"/>
    <cellStyle name="Hlavicka" xfId="19"/>
    <cellStyle name="Hyperlink" xfId="20"/>
    <cellStyle name="JED_svetly_s" xfId="11"/>
    <cellStyle name="m?ny_ACCRUAL 052002" xfId="21"/>
    <cellStyle name="MAND_x000d_CHECK.COMMAND_x000e_RENAME.COMMAND_x0008_SHOW.BAR_x000b_DELETE.MENU_x000e_DELETE.COMMAND_x000e_GET.CHA" xfId="1"/>
    <cellStyle name="MIL_svetly_s" xfId="12"/>
    <cellStyle name="Normal 2" xfId="2"/>
    <cellStyle name="Normal_4540_BCU_KB_IFRS_AM_CBA_IV_200409" xfId="22"/>
    <cellStyle name="normální" xfId="0" builtinId="0"/>
    <cellStyle name="Normální 2" xfId="3"/>
    <cellStyle name="Normální 2 2" xfId="6"/>
    <cellStyle name="Normální 2 3" xfId="7"/>
    <cellStyle name="normální 2 4" xfId="23"/>
    <cellStyle name="Normální 3" xfId="4"/>
    <cellStyle name="Normální 3 2" xfId="5"/>
    <cellStyle name="normální 4" xfId="10"/>
    <cellStyle name="normální 4 2" xfId="15"/>
    <cellStyle name="normální 5" xfId="24"/>
    <cellStyle name="normální_Infopovinnost_311207 2" xfId="14"/>
    <cellStyle name="svetly_s" xfId="26"/>
    <cellStyle name="TEX_svetly_s" xfId="13"/>
    <cellStyle name="TIS_svetly_s" xfId="9"/>
    <cellStyle name="TIS_tmavy_s" xfId="8"/>
    <cellStyle name="tmavy_s" xfId="25"/>
  </cellStyles>
  <dxfs count="0"/>
  <tableStyles count="0" defaultTableStyle="TableStyleMedium9" defaultPivotStyle="PivotStyleLight16"/>
  <colors>
    <mruColors>
      <color rgb="FF005AB8"/>
      <color rgb="FF0064B8"/>
      <color rgb="FFE7EEFF"/>
      <color rgb="FFE6F6FF"/>
      <color rgb="FF8CCDFF"/>
      <color rgb="FF75C4FF"/>
      <color rgb="FF37A9FF"/>
      <color rgb="FFDDF6FF"/>
      <color rgb="FFC1EFFF"/>
      <color rgb="FF93E3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19050</xdr:rowOff>
    </xdr:from>
    <xdr:to>
      <xdr:col>8</xdr:col>
      <xdr:colOff>142875</xdr:colOff>
      <xdr:row>50</xdr:row>
      <xdr:rowOff>114300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062" t="16895" r="4062" b="5957"/>
        <a:stretch>
          <a:fillRect/>
        </a:stretch>
      </xdr:blipFill>
      <xdr:spPr bwMode="auto">
        <a:xfrm>
          <a:off x="0" y="2171700"/>
          <a:ext cx="11201400" cy="7524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5</xdr:row>
      <xdr:rowOff>47625</xdr:rowOff>
    </xdr:from>
    <xdr:to>
      <xdr:col>11</xdr:col>
      <xdr:colOff>590550</xdr:colOff>
      <xdr:row>67</xdr:row>
      <xdr:rowOff>9525</xdr:rowOff>
    </xdr:to>
    <xdr:sp macro="" textlink="">
      <xdr:nvSpPr>
        <xdr:cNvPr id="2" name="Rectangle 316"/>
        <xdr:cNvSpPr>
          <a:spLocks noChangeArrowheads="1"/>
        </xdr:cNvSpPr>
      </xdr:nvSpPr>
      <xdr:spPr bwMode="auto">
        <a:xfrm>
          <a:off x="1314450" y="1047750"/>
          <a:ext cx="5981700" cy="9944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</xdr:sp>
    <xdr:clientData/>
  </xdr:twoCellAnchor>
  <xdr:twoCellAnchor>
    <xdr:from>
      <xdr:col>4</xdr:col>
      <xdr:colOff>257175</xdr:colOff>
      <xdr:row>6</xdr:row>
      <xdr:rowOff>76200</xdr:rowOff>
    </xdr:from>
    <xdr:to>
      <xdr:col>9</xdr:col>
      <xdr:colOff>457200</xdr:colOff>
      <xdr:row>13</xdr:row>
      <xdr:rowOff>76200</xdr:rowOff>
    </xdr:to>
    <xdr:sp macro="" textlink="">
      <xdr:nvSpPr>
        <xdr:cNvPr id="3" name="_s1037"/>
        <xdr:cNvSpPr>
          <a:spLocks noChangeArrowheads="1"/>
        </xdr:cNvSpPr>
      </xdr:nvSpPr>
      <xdr:spPr bwMode="auto">
        <a:xfrm>
          <a:off x="2695575" y="1238250"/>
          <a:ext cx="3248025" cy="1133475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CCCC00"/>
            </a:gs>
            <a:gs pos="50000">
              <a:srgbClr val="FFFFFF"/>
            </a:gs>
            <a:gs pos="100000">
              <a:srgbClr val="CCCC00"/>
            </a:gs>
          </a:gsLst>
          <a:lin ang="18900000" scaled="1"/>
        </a:gradFill>
        <a:ln w="3175">
          <a:solidFill>
            <a:srgbClr val="CCCC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cs-CZ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Komerční banka, a.s.</a:t>
          </a:r>
          <a:endParaRPr lang="cs-CZ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 Příkopě 33/969</a:t>
          </a:r>
        </a:p>
        <a:p>
          <a:pPr algn="ctr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114 07 Praha 1</a:t>
          </a:r>
        </a:p>
      </xdr:txBody>
    </xdr:sp>
    <xdr:clientData/>
  </xdr:twoCellAnchor>
  <xdr:twoCellAnchor>
    <xdr:from>
      <xdr:col>2</xdr:col>
      <xdr:colOff>276225</xdr:colOff>
      <xdr:row>16</xdr:row>
      <xdr:rowOff>133350</xdr:rowOff>
    </xdr:from>
    <xdr:to>
      <xdr:col>6</xdr:col>
      <xdr:colOff>180975</xdr:colOff>
      <xdr:row>23</xdr:row>
      <xdr:rowOff>76200</xdr:rowOff>
    </xdr:to>
    <xdr:sp macro="" textlink="">
      <xdr:nvSpPr>
        <xdr:cNvPr id="4" name="_s1075"/>
        <xdr:cNvSpPr>
          <a:spLocks noChangeArrowheads="1"/>
        </xdr:cNvSpPr>
      </xdr:nvSpPr>
      <xdr:spPr bwMode="auto">
        <a:xfrm>
          <a:off x="1495425" y="2876550"/>
          <a:ext cx="2343150" cy="1076325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669999"/>
            </a:gs>
            <a:gs pos="50000">
              <a:srgbClr val="FFFFFF"/>
            </a:gs>
            <a:gs pos="100000">
              <a:srgbClr val="669999"/>
            </a:gs>
          </a:gsLst>
          <a:lin ang="18900000" scaled="1"/>
        </a:gradFill>
        <a:ln w="3175">
          <a:solidFill>
            <a:srgbClr val="669999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Modrá pyramida </a:t>
          </a:r>
        </a:p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stavební spořitelna, a.s.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Bělehradská 128/222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120 21 Praha 2</a:t>
          </a:r>
        </a:p>
      </xdr:txBody>
    </xdr:sp>
    <xdr:clientData/>
  </xdr:twoCellAnchor>
  <xdr:twoCellAnchor>
    <xdr:from>
      <xdr:col>7</xdr:col>
      <xdr:colOff>504825</xdr:colOff>
      <xdr:row>16</xdr:row>
      <xdr:rowOff>133350</xdr:rowOff>
    </xdr:from>
    <xdr:to>
      <xdr:col>11</xdr:col>
      <xdr:colOff>409575</xdr:colOff>
      <xdr:row>23</xdr:row>
      <xdr:rowOff>76200</xdr:rowOff>
    </xdr:to>
    <xdr:sp macro="" textlink="">
      <xdr:nvSpPr>
        <xdr:cNvPr id="5" name="_s1076"/>
        <xdr:cNvSpPr>
          <a:spLocks noChangeArrowheads="1"/>
        </xdr:cNvSpPr>
      </xdr:nvSpPr>
      <xdr:spPr bwMode="auto">
        <a:xfrm>
          <a:off x="4772025" y="2876550"/>
          <a:ext cx="2343150" cy="1076325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669999"/>
            </a:gs>
            <a:gs pos="50000">
              <a:srgbClr val="FFFFFF"/>
            </a:gs>
            <a:gs pos="100000">
              <a:srgbClr val="669999"/>
            </a:gs>
          </a:gsLst>
          <a:lin ang="18900000" scaled="1"/>
        </a:gradFill>
        <a:ln w="3175">
          <a:solidFill>
            <a:srgbClr val="669999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KB Penzijní společnost, a.s.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náměstí Junkových 2772/1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155 00 Praha 5</a:t>
          </a:r>
        </a:p>
      </xdr:txBody>
    </xdr:sp>
    <xdr:clientData/>
  </xdr:twoCellAnchor>
  <xdr:twoCellAnchor>
    <xdr:from>
      <xdr:col>2</xdr:col>
      <xdr:colOff>276225</xdr:colOff>
      <xdr:row>26</xdr:row>
      <xdr:rowOff>95250</xdr:rowOff>
    </xdr:from>
    <xdr:to>
      <xdr:col>6</xdr:col>
      <xdr:colOff>180975</xdr:colOff>
      <xdr:row>33</xdr:row>
      <xdr:rowOff>38100</xdr:rowOff>
    </xdr:to>
    <xdr:sp macro="" textlink="">
      <xdr:nvSpPr>
        <xdr:cNvPr id="6" name="_s1083"/>
        <xdr:cNvSpPr>
          <a:spLocks noChangeArrowheads="1"/>
        </xdr:cNvSpPr>
      </xdr:nvSpPr>
      <xdr:spPr bwMode="auto">
        <a:xfrm>
          <a:off x="1495425" y="4457700"/>
          <a:ext cx="2343150" cy="1076325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669999"/>
            </a:gs>
            <a:gs pos="50000">
              <a:srgbClr val="FFFFFF"/>
            </a:gs>
            <a:gs pos="100000">
              <a:srgbClr val="669999"/>
            </a:gs>
          </a:gsLst>
          <a:lin ang="18900000" scaled="1"/>
        </a:gradFill>
        <a:ln w="3175">
          <a:solidFill>
            <a:srgbClr val="669999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Factoring KB, a.s.</a:t>
          </a: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náměstí Junkových 2772/1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155 00 Praha 5</a:t>
          </a:r>
        </a:p>
      </xdr:txBody>
    </xdr:sp>
    <xdr:clientData/>
  </xdr:twoCellAnchor>
  <xdr:twoCellAnchor>
    <xdr:from>
      <xdr:col>2</xdr:col>
      <xdr:colOff>276225</xdr:colOff>
      <xdr:row>36</xdr:row>
      <xdr:rowOff>57150</xdr:rowOff>
    </xdr:from>
    <xdr:to>
      <xdr:col>6</xdr:col>
      <xdr:colOff>180975</xdr:colOff>
      <xdr:row>43</xdr:row>
      <xdr:rowOff>0</xdr:rowOff>
    </xdr:to>
    <xdr:sp macro="" textlink="">
      <xdr:nvSpPr>
        <xdr:cNvPr id="7" name="AutoShape 271"/>
        <xdr:cNvSpPr>
          <a:spLocks noChangeArrowheads="1"/>
        </xdr:cNvSpPr>
      </xdr:nvSpPr>
      <xdr:spPr bwMode="auto">
        <a:xfrm>
          <a:off x="1495425" y="6038850"/>
          <a:ext cx="2343150" cy="1076325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669999"/>
            </a:gs>
            <a:gs pos="50000">
              <a:srgbClr val="FFFFFF"/>
            </a:gs>
            <a:gs pos="100000">
              <a:srgbClr val="669999"/>
            </a:gs>
          </a:gsLst>
          <a:lin ang="18900000" scaled="1"/>
        </a:gradFill>
        <a:ln w="3175">
          <a:solidFill>
            <a:srgbClr val="669999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Protos, uzavřený </a:t>
          </a:r>
        </a:p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investiční fond, a.s.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Dlouhá 34/713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110 15 Praha 1</a:t>
          </a:r>
        </a:p>
      </xdr:txBody>
    </xdr:sp>
    <xdr:clientData/>
  </xdr:twoCellAnchor>
  <xdr:twoCellAnchor>
    <xdr:from>
      <xdr:col>7</xdr:col>
      <xdr:colOff>504825</xdr:colOff>
      <xdr:row>26</xdr:row>
      <xdr:rowOff>95250</xdr:rowOff>
    </xdr:from>
    <xdr:to>
      <xdr:col>11</xdr:col>
      <xdr:colOff>409575</xdr:colOff>
      <xdr:row>33</xdr:row>
      <xdr:rowOff>38100</xdr:rowOff>
    </xdr:to>
    <xdr:sp macro="" textlink="">
      <xdr:nvSpPr>
        <xdr:cNvPr id="8" name="_s1079"/>
        <xdr:cNvSpPr>
          <a:spLocks noChangeArrowheads="1"/>
        </xdr:cNvSpPr>
      </xdr:nvSpPr>
      <xdr:spPr bwMode="auto">
        <a:xfrm>
          <a:off x="4772025" y="4457700"/>
          <a:ext cx="2343150" cy="1076325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669999"/>
            </a:gs>
            <a:gs pos="50000">
              <a:srgbClr val="FFFFFF"/>
            </a:gs>
            <a:gs pos="100000">
              <a:srgbClr val="669999"/>
            </a:gs>
          </a:gsLst>
          <a:lin ang="18900000" scaled="1"/>
        </a:gradFill>
        <a:ln w="3175">
          <a:solidFill>
            <a:srgbClr val="669999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Bastion European </a:t>
          </a:r>
        </a:p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Investments S.A.</a:t>
          </a: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Rue des Colonies 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/Koloniënstraat 11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B-1000 Brussels</a:t>
          </a:r>
        </a:p>
      </xdr:txBody>
    </xdr:sp>
    <xdr:clientData/>
  </xdr:twoCellAnchor>
  <xdr:twoCellAnchor>
    <xdr:from>
      <xdr:col>7</xdr:col>
      <xdr:colOff>504825</xdr:colOff>
      <xdr:row>36</xdr:row>
      <xdr:rowOff>57150</xdr:rowOff>
    </xdr:from>
    <xdr:to>
      <xdr:col>11</xdr:col>
      <xdr:colOff>409575</xdr:colOff>
      <xdr:row>43</xdr:row>
      <xdr:rowOff>0</xdr:rowOff>
    </xdr:to>
    <xdr:sp macro="" textlink="">
      <xdr:nvSpPr>
        <xdr:cNvPr id="9" name="_s1077"/>
        <xdr:cNvSpPr>
          <a:spLocks noChangeArrowheads="1"/>
        </xdr:cNvSpPr>
      </xdr:nvSpPr>
      <xdr:spPr bwMode="auto">
        <a:xfrm>
          <a:off x="4772025" y="6038850"/>
          <a:ext cx="2343150" cy="1076325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669999"/>
            </a:gs>
            <a:gs pos="50000">
              <a:srgbClr val="FFFFFF"/>
            </a:gs>
            <a:gs pos="100000">
              <a:srgbClr val="669999"/>
            </a:gs>
          </a:gsLst>
          <a:lin ang="18900000" scaled="1"/>
        </a:gradFill>
        <a:ln w="3175">
          <a:solidFill>
            <a:srgbClr val="669999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KB Real Estate, s.r.o.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Václavské náměstí 625/42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110 00 Praha 1</a:t>
          </a:r>
        </a:p>
      </xdr:txBody>
    </xdr:sp>
    <xdr:clientData/>
  </xdr:twoCellAnchor>
  <xdr:twoCellAnchor>
    <xdr:from>
      <xdr:col>7</xdr:col>
      <xdr:colOff>85725</xdr:colOff>
      <xdr:row>13</xdr:row>
      <xdr:rowOff>66674</xdr:rowOff>
    </xdr:from>
    <xdr:to>
      <xdr:col>7</xdr:col>
      <xdr:colOff>85725</xdr:colOff>
      <xdr:row>69</xdr:row>
      <xdr:rowOff>146024</xdr:rowOff>
    </xdr:to>
    <xdr:sp macro="" textlink="">
      <xdr:nvSpPr>
        <xdr:cNvPr id="10" name="Line 277"/>
        <xdr:cNvSpPr>
          <a:spLocks noChangeShapeType="1"/>
        </xdr:cNvSpPr>
      </xdr:nvSpPr>
      <xdr:spPr bwMode="auto">
        <a:xfrm>
          <a:off x="4352925" y="2362199"/>
          <a:ext cx="0" cy="909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228600</xdr:colOff>
      <xdr:row>34</xdr:row>
      <xdr:rowOff>95250</xdr:rowOff>
    </xdr:from>
    <xdr:to>
      <xdr:col>9</xdr:col>
      <xdr:colOff>419100</xdr:colOff>
      <xdr:row>34</xdr:row>
      <xdr:rowOff>95250</xdr:rowOff>
    </xdr:to>
    <xdr:sp macro="" textlink="">
      <xdr:nvSpPr>
        <xdr:cNvPr id="11" name="Line 280"/>
        <xdr:cNvSpPr>
          <a:spLocks noChangeShapeType="1"/>
        </xdr:cNvSpPr>
      </xdr:nvSpPr>
      <xdr:spPr bwMode="auto">
        <a:xfrm>
          <a:off x="2667000" y="5753100"/>
          <a:ext cx="3238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428625</xdr:colOff>
      <xdr:row>34</xdr:row>
      <xdr:rowOff>95250</xdr:rowOff>
    </xdr:from>
    <xdr:to>
      <xdr:col>9</xdr:col>
      <xdr:colOff>428625</xdr:colOff>
      <xdr:row>36</xdr:row>
      <xdr:rowOff>57150</xdr:rowOff>
    </xdr:to>
    <xdr:sp macro="" textlink="">
      <xdr:nvSpPr>
        <xdr:cNvPr id="12" name="Line 281"/>
        <xdr:cNvSpPr>
          <a:spLocks noChangeShapeType="1"/>
        </xdr:cNvSpPr>
      </xdr:nvSpPr>
      <xdr:spPr bwMode="auto">
        <a:xfrm flipV="1">
          <a:off x="5915025" y="5753100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228600</xdr:colOff>
      <xdr:row>33</xdr:row>
      <xdr:rowOff>38100</xdr:rowOff>
    </xdr:from>
    <xdr:to>
      <xdr:col>4</xdr:col>
      <xdr:colOff>228600</xdr:colOff>
      <xdr:row>36</xdr:row>
      <xdr:rowOff>57150</xdr:rowOff>
    </xdr:to>
    <xdr:sp macro="" textlink="">
      <xdr:nvSpPr>
        <xdr:cNvPr id="13" name="Line 282"/>
        <xdr:cNvSpPr>
          <a:spLocks noChangeShapeType="1"/>
        </xdr:cNvSpPr>
      </xdr:nvSpPr>
      <xdr:spPr bwMode="auto">
        <a:xfrm flipV="1">
          <a:off x="2667000" y="5534025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457200</xdr:colOff>
      <xdr:row>25</xdr:row>
      <xdr:rowOff>57150</xdr:rowOff>
    </xdr:from>
    <xdr:to>
      <xdr:col>10</xdr:col>
      <xdr:colOff>352425</xdr:colOff>
      <xdr:row>26</xdr:row>
      <xdr:rowOff>57150</xdr:rowOff>
    </xdr:to>
    <xdr:sp macro="" textlink="">
      <xdr:nvSpPr>
        <xdr:cNvPr id="14" name="Text Box 283"/>
        <xdr:cNvSpPr txBox="1">
          <a:spLocks noChangeArrowheads="1"/>
        </xdr:cNvSpPr>
      </xdr:nvSpPr>
      <xdr:spPr bwMode="auto">
        <a:xfrm>
          <a:off x="5943600" y="4257675"/>
          <a:ext cx="504825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99,98%</a:t>
          </a:r>
        </a:p>
      </xdr:txBody>
    </xdr:sp>
    <xdr:clientData/>
  </xdr:twoCellAnchor>
  <xdr:twoCellAnchor>
    <xdr:from>
      <xdr:col>3</xdr:col>
      <xdr:colOff>57150</xdr:colOff>
      <xdr:row>35</xdr:row>
      <xdr:rowOff>0</xdr:rowOff>
    </xdr:from>
    <xdr:to>
      <xdr:col>4</xdr:col>
      <xdr:colOff>190500</xdr:colOff>
      <xdr:row>36</xdr:row>
      <xdr:rowOff>28575</xdr:rowOff>
    </xdr:to>
    <xdr:sp macro="" textlink="">
      <xdr:nvSpPr>
        <xdr:cNvPr id="15" name="Text Box 285"/>
        <xdr:cNvSpPr txBox="1">
          <a:spLocks noChangeArrowheads="1"/>
        </xdr:cNvSpPr>
      </xdr:nvSpPr>
      <xdr:spPr bwMode="auto">
        <a:xfrm>
          <a:off x="1885950" y="5819775"/>
          <a:ext cx="74295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10,36% (FA)</a:t>
          </a:r>
        </a:p>
      </xdr:txBody>
    </xdr:sp>
    <xdr:clientData/>
  </xdr:twoCellAnchor>
  <xdr:twoCellAnchor>
    <xdr:from>
      <xdr:col>4</xdr:col>
      <xdr:colOff>238125</xdr:colOff>
      <xdr:row>24</xdr:row>
      <xdr:rowOff>133350</xdr:rowOff>
    </xdr:from>
    <xdr:to>
      <xdr:col>9</xdr:col>
      <xdr:colOff>428625</xdr:colOff>
      <xdr:row>24</xdr:row>
      <xdr:rowOff>133350</xdr:rowOff>
    </xdr:to>
    <xdr:sp macro="" textlink="">
      <xdr:nvSpPr>
        <xdr:cNvPr id="16" name="Line 295"/>
        <xdr:cNvSpPr>
          <a:spLocks noChangeShapeType="1"/>
        </xdr:cNvSpPr>
      </xdr:nvSpPr>
      <xdr:spPr bwMode="auto">
        <a:xfrm>
          <a:off x="2676525" y="4171950"/>
          <a:ext cx="3238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238125</xdr:colOff>
      <xdr:row>24</xdr:row>
      <xdr:rowOff>133350</xdr:rowOff>
    </xdr:from>
    <xdr:to>
      <xdr:col>4</xdr:col>
      <xdr:colOff>238125</xdr:colOff>
      <xdr:row>26</xdr:row>
      <xdr:rowOff>95250</xdr:rowOff>
    </xdr:to>
    <xdr:sp macro="" textlink="">
      <xdr:nvSpPr>
        <xdr:cNvPr id="17" name="Line 296"/>
        <xdr:cNvSpPr>
          <a:spLocks noChangeShapeType="1"/>
        </xdr:cNvSpPr>
      </xdr:nvSpPr>
      <xdr:spPr bwMode="auto">
        <a:xfrm flipV="1">
          <a:off x="2676525" y="4171950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428625</xdr:colOff>
      <xdr:row>24</xdr:row>
      <xdr:rowOff>133350</xdr:rowOff>
    </xdr:from>
    <xdr:to>
      <xdr:col>9</xdr:col>
      <xdr:colOff>428625</xdr:colOff>
      <xdr:row>26</xdr:row>
      <xdr:rowOff>95250</xdr:rowOff>
    </xdr:to>
    <xdr:sp macro="" textlink="">
      <xdr:nvSpPr>
        <xdr:cNvPr id="18" name="Line 297"/>
        <xdr:cNvSpPr>
          <a:spLocks noChangeShapeType="1"/>
        </xdr:cNvSpPr>
      </xdr:nvSpPr>
      <xdr:spPr bwMode="auto">
        <a:xfrm flipV="1">
          <a:off x="5915025" y="4171950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285750</xdr:colOff>
      <xdr:row>25</xdr:row>
      <xdr:rowOff>57150</xdr:rowOff>
    </xdr:from>
    <xdr:to>
      <xdr:col>5</xdr:col>
      <xdr:colOff>66675</xdr:colOff>
      <xdr:row>26</xdr:row>
      <xdr:rowOff>57150</xdr:rowOff>
    </xdr:to>
    <xdr:sp macro="" textlink="">
      <xdr:nvSpPr>
        <xdr:cNvPr id="19" name="Text Box 298"/>
        <xdr:cNvSpPr txBox="1">
          <a:spLocks noChangeArrowheads="1"/>
        </xdr:cNvSpPr>
      </xdr:nvSpPr>
      <xdr:spPr bwMode="auto">
        <a:xfrm>
          <a:off x="2724150" y="4257675"/>
          <a:ext cx="390525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100%</a:t>
          </a:r>
        </a:p>
      </xdr:txBody>
    </xdr:sp>
    <xdr:clientData/>
  </xdr:twoCellAnchor>
  <xdr:twoCellAnchor>
    <xdr:from>
      <xdr:col>9</xdr:col>
      <xdr:colOff>428625</xdr:colOff>
      <xdr:row>14</xdr:row>
      <xdr:rowOff>133350</xdr:rowOff>
    </xdr:from>
    <xdr:to>
      <xdr:col>9</xdr:col>
      <xdr:colOff>428625</xdr:colOff>
      <xdr:row>16</xdr:row>
      <xdr:rowOff>133350</xdr:rowOff>
    </xdr:to>
    <xdr:sp macro="" textlink="">
      <xdr:nvSpPr>
        <xdr:cNvPr id="20" name="Line 302"/>
        <xdr:cNvSpPr>
          <a:spLocks noChangeShapeType="1"/>
        </xdr:cNvSpPr>
      </xdr:nvSpPr>
      <xdr:spPr bwMode="auto">
        <a:xfrm flipV="1">
          <a:off x="5915025" y="2590800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476250</xdr:colOff>
      <xdr:row>15</xdr:row>
      <xdr:rowOff>57150</xdr:rowOff>
    </xdr:from>
    <xdr:to>
      <xdr:col>10</xdr:col>
      <xdr:colOff>257175</xdr:colOff>
      <xdr:row>16</xdr:row>
      <xdr:rowOff>95250</xdr:rowOff>
    </xdr:to>
    <xdr:sp macro="" textlink="">
      <xdr:nvSpPr>
        <xdr:cNvPr id="21" name="Text Box 304"/>
        <xdr:cNvSpPr txBox="1">
          <a:spLocks noChangeArrowheads="1"/>
        </xdr:cNvSpPr>
      </xdr:nvSpPr>
      <xdr:spPr bwMode="auto">
        <a:xfrm>
          <a:off x="5962650" y="2676525"/>
          <a:ext cx="390525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100%</a:t>
          </a:r>
        </a:p>
      </xdr:txBody>
    </xdr:sp>
    <xdr:clientData/>
  </xdr:twoCellAnchor>
  <xdr:twoCellAnchor>
    <xdr:from>
      <xdr:col>4</xdr:col>
      <xdr:colOff>238125</xdr:colOff>
      <xdr:row>14</xdr:row>
      <xdr:rowOff>133350</xdr:rowOff>
    </xdr:from>
    <xdr:to>
      <xdr:col>9</xdr:col>
      <xdr:colOff>428625</xdr:colOff>
      <xdr:row>14</xdr:row>
      <xdr:rowOff>133350</xdr:rowOff>
    </xdr:to>
    <xdr:sp macro="" textlink="">
      <xdr:nvSpPr>
        <xdr:cNvPr id="22" name="Line 310"/>
        <xdr:cNvSpPr>
          <a:spLocks noChangeShapeType="1"/>
        </xdr:cNvSpPr>
      </xdr:nvSpPr>
      <xdr:spPr bwMode="auto">
        <a:xfrm>
          <a:off x="2676525" y="2590800"/>
          <a:ext cx="3238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238125</xdr:colOff>
      <xdr:row>14</xdr:row>
      <xdr:rowOff>133350</xdr:rowOff>
    </xdr:from>
    <xdr:to>
      <xdr:col>4</xdr:col>
      <xdr:colOff>238125</xdr:colOff>
      <xdr:row>16</xdr:row>
      <xdr:rowOff>133350</xdr:rowOff>
    </xdr:to>
    <xdr:sp macro="" textlink="">
      <xdr:nvSpPr>
        <xdr:cNvPr id="23" name="Line 311"/>
        <xdr:cNvSpPr>
          <a:spLocks noChangeShapeType="1"/>
        </xdr:cNvSpPr>
      </xdr:nvSpPr>
      <xdr:spPr bwMode="auto">
        <a:xfrm flipV="1">
          <a:off x="2676525" y="2590800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276225</xdr:colOff>
      <xdr:row>15</xdr:row>
      <xdr:rowOff>57150</xdr:rowOff>
    </xdr:from>
    <xdr:to>
      <xdr:col>5</xdr:col>
      <xdr:colOff>57150</xdr:colOff>
      <xdr:row>16</xdr:row>
      <xdr:rowOff>95250</xdr:rowOff>
    </xdr:to>
    <xdr:sp macro="" textlink="">
      <xdr:nvSpPr>
        <xdr:cNvPr id="24" name="Text Box 312"/>
        <xdr:cNvSpPr txBox="1">
          <a:spLocks noChangeArrowheads="1"/>
        </xdr:cNvSpPr>
      </xdr:nvSpPr>
      <xdr:spPr bwMode="auto">
        <a:xfrm>
          <a:off x="2714625" y="2676525"/>
          <a:ext cx="390525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100%</a:t>
          </a:r>
        </a:p>
      </xdr:txBody>
    </xdr:sp>
    <xdr:clientData/>
  </xdr:twoCellAnchor>
  <xdr:twoCellAnchor>
    <xdr:from>
      <xdr:col>4</xdr:col>
      <xdr:colOff>266700</xdr:colOff>
      <xdr:row>35</xdr:row>
      <xdr:rowOff>0</xdr:rowOff>
    </xdr:from>
    <xdr:to>
      <xdr:col>5</xdr:col>
      <xdr:colOff>400050</xdr:colOff>
      <xdr:row>36</xdr:row>
      <xdr:rowOff>28575</xdr:rowOff>
    </xdr:to>
    <xdr:sp macro="" textlink="">
      <xdr:nvSpPr>
        <xdr:cNvPr id="25" name="Text Box 313"/>
        <xdr:cNvSpPr txBox="1">
          <a:spLocks noChangeArrowheads="1"/>
        </xdr:cNvSpPr>
      </xdr:nvSpPr>
      <xdr:spPr bwMode="auto">
        <a:xfrm>
          <a:off x="2705100" y="5819775"/>
          <a:ext cx="74295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89,64% (KB)</a:t>
          </a:r>
        </a:p>
      </xdr:txBody>
    </xdr:sp>
    <xdr:clientData/>
  </xdr:twoCellAnchor>
  <xdr:twoCellAnchor>
    <xdr:from>
      <xdr:col>9</xdr:col>
      <xdr:colOff>466725</xdr:colOff>
      <xdr:row>35</xdr:row>
      <xdr:rowOff>19050</xdr:rowOff>
    </xdr:from>
    <xdr:to>
      <xdr:col>10</xdr:col>
      <xdr:colOff>247650</xdr:colOff>
      <xdr:row>36</xdr:row>
      <xdr:rowOff>19050</xdr:rowOff>
    </xdr:to>
    <xdr:sp macro="" textlink="">
      <xdr:nvSpPr>
        <xdr:cNvPr id="26" name="Text Box 332"/>
        <xdr:cNvSpPr txBox="1">
          <a:spLocks noChangeArrowheads="1"/>
        </xdr:cNvSpPr>
      </xdr:nvSpPr>
      <xdr:spPr bwMode="auto">
        <a:xfrm>
          <a:off x="5953125" y="5838825"/>
          <a:ext cx="390525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100%</a:t>
          </a:r>
        </a:p>
      </xdr:txBody>
    </xdr:sp>
    <xdr:clientData/>
  </xdr:twoCellAnchor>
  <xdr:twoCellAnchor>
    <xdr:from>
      <xdr:col>12</xdr:col>
      <xdr:colOff>152400</xdr:colOff>
      <xdr:row>20</xdr:row>
      <xdr:rowOff>38100</xdr:rowOff>
    </xdr:from>
    <xdr:to>
      <xdr:col>12</xdr:col>
      <xdr:colOff>152400</xdr:colOff>
      <xdr:row>84</xdr:row>
      <xdr:rowOff>115950</xdr:rowOff>
    </xdr:to>
    <xdr:sp macro="" textlink="">
      <xdr:nvSpPr>
        <xdr:cNvPr id="27" name="Line 344"/>
        <xdr:cNvSpPr>
          <a:spLocks noChangeShapeType="1"/>
        </xdr:cNvSpPr>
      </xdr:nvSpPr>
      <xdr:spPr bwMode="auto">
        <a:xfrm>
          <a:off x="7467600" y="3429000"/>
          <a:ext cx="0" cy="1042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409575</xdr:colOff>
      <xdr:row>20</xdr:row>
      <xdr:rowOff>28575</xdr:rowOff>
    </xdr:from>
    <xdr:to>
      <xdr:col>12</xdr:col>
      <xdr:colOff>152400</xdr:colOff>
      <xdr:row>20</xdr:row>
      <xdr:rowOff>28575</xdr:rowOff>
    </xdr:to>
    <xdr:sp macro="" textlink="">
      <xdr:nvSpPr>
        <xdr:cNvPr id="28" name="Line 345"/>
        <xdr:cNvSpPr>
          <a:spLocks noChangeShapeType="1"/>
        </xdr:cNvSpPr>
      </xdr:nvSpPr>
      <xdr:spPr bwMode="auto">
        <a:xfrm>
          <a:off x="7115175" y="3419475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504825</xdr:colOff>
      <xdr:row>71</xdr:row>
      <xdr:rowOff>104775</xdr:rowOff>
    </xdr:from>
    <xdr:to>
      <xdr:col>11</xdr:col>
      <xdr:colOff>409575</xdr:colOff>
      <xdr:row>78</xdr:row>
      <xdr:rowOff>47625</xdr:rowOff>
    </xdr:to>
    <xdr:sp macro="" textlink="">
      <xdr:nvSpPr>
        <xdr:cNvPr id="29" name="_s1084"/>
        <xdr:cNvSpPr>
          <a:spLocks noChangeArrowheads="1"/>
        </xdr:cNvSpPr>
      </xdr:nvSpPr>
      <xdr:spPr bwMode="auto">
        <a:xfrm>
          <a:off x="4772025" y="11734800"/>
          <a:ext cx="2343150" cy="1076325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99CCFF"/>
            </a:gs>
            <a:gs pos="50000">
              <a:srgbClr val="FFFFFF"/>
            </a:gs>
            <a:gs pos="100000">
              <a:srgbClr val="99CCFF"/>
            </a:gs>
          </a:gsLst>
          <a:lin ang="18900000" scaled="1"/>
        </a:gradFill>
        <a:ln w="3175">
          <a:solidFill>
            <a:srgbClr val="99CCFF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 CE"/>
            </a:rPr>
            <a:t>CBCB - Czech Banking</a:t>
          </a:r>
        </a:p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 CE"/>
            </a:rPr>
            <a:t>Credit Bureau, a.s.</a:t>
          </a:r>
          <a:r>
            <a:rPr lang="cs-CZ" sz="1000" b="1" i="0" u="none" strike="noStrike" baseline="30000">
              <a:solidFill>
                <a:srgbClr val="000000"/>
              </a:solidFill>
              <a:latin typeface="Arial CE"/>
            </a:rPr>
            <a:t>2)</a:t>
          </a:r>
          <a:endParaRPr lang="cs-CZ" sz="1000" b="0" i="0" u="none" strike="noStrike" baseline="30000">
            <a:solidFill>
              <a:srgbClr val="000000"/>
            </a:solidFill>
            <a:latin typeface="Arial CE"/>
          </a:endParaRP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</a:rPr>
            <a:t>Na Vítězné pláni 1719/4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</a:rPr>
            <a:t>140 00 Praha 4</a:t>
          </a:r>
        </a:p>
      </xdr:txBody>
    </xdr:sp>
    <xdr:clientData/>
  </xdr:twoCellAnchor>
  <xdr:twoCellAnchor>
    <xdr:from>
      <xdr:col>2</xdr:col>
      <xdr:colOff>276225</xdr:colOff>
      <xdr:row>64</xdr:row>
      <xdr:rowOff>95250</xdr:rowOff>
    </xdr:from>
    <xdr:to>
      <xdr:col>6</xdr:col>
      <xdr:colOff>514350</xdr:colOff>
      <xdr:row>65</xdr:row>
      <xdr:rowOff>123825</xdr:rowOff>
    </xdr:to>
    <xdr:sp macro="" textlink="">
      <xdr:nvSpPr>
        <xdr:cNvPr id="30" name="Text Box 278"/>
        <xdr:cNvSpPr txBox="1">
          <a:spLocks noChangeArrowheads="1"/>
        </xdr:cNvSpPr>
      </xdr:nvSpPr>
      <xdr:spPr bwMode="auto">
        <a:xfrm>
          <a:off x="1495425" y="10591800"/>
          <a:ext cx="2676525" cy="190500"/>
        </a:xfrm>
        <a:prstGeom prst="rect">
          <a:avLst/>
        </a:prstGeom>
        <a:noFill/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</a:rPr>
            <a:t>Regulovaný konsolidační celek pro dohled ČNB</a:t>
          </a:r>
        </a:p>
      </xdr:txBody>
    </xdr:sp>
    <xdr:clientData/>
  </xdr:twoCellAnchor>
  <xdr:twoCellAnchor>
    <xdr:from>
      <xdr:col>4</xdr:col>
      <xdr:colOff>266700</xdr:colOff>
      <xdr:row>70</xdr:row>
      <xdr:rowOff>66675</xdr:rowOff>
    </xdr:from>
    <xdr:to>
      <xdr:col>5</xdr:col>
      <xdr:colOff>0</xdr:colOff>
      <xdr:row>71</xdr:row>
      <xdr:rowOff>66675</xdr:rowOff>
    </xdr:to>
    <xdr:sp macro="" textlink="">
      <xdr:nvSpPr>
        <xdr:cNvPr id="31" name="Text Box 289"/>
        <xdr:cNvSpPr txBox="1">
          <a:spLocks noChangeArrowheads="1"/>
        </xdr:cNvSpPr>
      </xdr:nvSpPr>
      <xdr:spPr bwMode="auto">
        <a:xfrm>
          <a:off x="2705100" y="11534775"/>
          <a:ext cx="34290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49%</a:t>
          </a:r>
        </a:p>
      </xdr:txBody>
    </xdr:sp>
    <xdr:clientData/>
  </xdr:twoCellAnchor>
  <xdr:twoCellAnchor>
    <xdr:from>
      <xdr:col>4</xdr:col>
      <xdr:colOff>228600</xdr:colOff>
      <xdr:row>69</xdr:row>
      <xdr:rowOff>142875</xdr:rowOff>
    </xdr:from>
    <xdr:to>
      <xdr:col>9</xdr:col>
      <xdr:colOff>419100</xdr:colOff>
      <xdr:row>69</xdr:row>
      <xdr:rowOff>142875</xdr:rowOff>
    </xdr:to>
    <xdr:sp macro="" textlink="">
      <xdr:nvSpPr>
        <xdr:cNvPr id="32" name="Line 290"/>
        <xdr:cNvSpPr>
          <a:spLocks noChangeShapeType="1"/>
        </xdr:cNvSpPr>
      </xdr:nvSpPr>
      <xdr:spPr bwMode="auto">
        <a:xfrm>
          <a:off x="2667000" y="11449050"/>
          <a:ext cx="3238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228600</xdr:colOff>
      <xdr:row>69</xdr:row>
      <xdr:rowOff>142875</xdr:rowOff>
    </xdr:from>
    <xdr:to>
      <xdr:col>4</xdr:col>
      <xdr:colOff>228600</xdr:colOff>
      <xdr:row>71</xdr:row>
      <xdr:rowOff>104775</xdr:rowOff>
    </xdr:to>
    <xdr:sp macro="" textlink="">
      <xdr:nvSpPr>
        <xdr:cNvPr id="33" name="Line 291"/>
        <xdr:cNvSpPr>
          <a:spLocks noChangeShapeType="1"/>
        </xdr:cNvSpPr>
      </xdr:nvSpPr>
      <xdr:spPr bwMode="auto">
        <a:xfrm flipV="1">
          <a:off x="2667000" y="11449050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419100</xdr:colOff>
      <xdr:row>69</xdr:row>
      <xdr:rowOff>142875</xdr:rowOff>
    </xdr:from>
    <xdr:to>
      <xdr:col>9</xdr:col>
      <xdr:colOff>419100</xdr:colOff>
      <xdr:row>71</xdr:row>
      <xdr:rowOff>104775</xdr:rowOff>
    </xdr:to>
    <xdr:sp macro="" textlink="">
      <xdr:nvSpPr>
        <xdr:cNvPr id="34" name="Line 292"/>
        <xdr:cNvSpPr>
          <a:spLocks noChangeShapeType="1"/>
        </xdr:cNvSpPr>
      </xdr:nvSpPr>
      <xdr:spPr bwMode="auto">
        <a:xfrm flipV="1">
          <a:off x="5905500" y="11449050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466725</xdr:colOff>
      <xdr:row>70</xdr:row>
      <xdr:rowOff>66675</xdr:rowOff>
    </xdr:from>
    <xdr:to>
      <xdr:col>10</xdr:col>
      <xdr:colOff>247650</xdr:colOff>
      <xdr:row>71</xdr:row>
      <xdr:rowOff>66675</xdr:rowOff>
    </xdr:to>
    <xdr:sp macro="" textlink="">
      <xdr:nvSpPr>
        <xdr:cNvPr id="35" name="Text Box 294"/>
        <xdr:cNvSpPr txBox="1">
          <a:spLocks noChangeArrowheads="1"/>
        </xdr:cNvSpPr>
      </xdr:nvSpPr>
      <xdr:spPr bwMode="auto">
        <a:xfrm>
          <a:off x="5953125" y="11534775"/>
          <a:ext cx="390525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20%</a:t>
          </a:r>
        </a:p>
      </xdr:txBody>
    </xdr:sp>
    <xdr:clientData/>
  </xdr:twoCellAnchor>
  <xdr:twoCellAnchor>
    <xdr:from>
      <xdr:col>2</xdr:col>
      <xdr:colOff>276225</xdr:colOff>
      <xdr:row>71</xdr:row>
      <xdr:rowOff>104775</xdr:rowOff>
    </xdr:from>
    <xdr:to>
      <xdr:col>6</xdr:col>
      <xdr:colOff>180975</xdr:colOff>
      <xdr:row>78</xdr:row>
      <xdr:rowOff>47625</xdr:rowOff>
    </xdr:to>
    <xdr:sp macro="" textlink="">
      <xdr:nvSpPr>
        <xdr:cNvPr id="36" name="_s1078"/>
        <xdr:cNvSpPr>
          <a:spLocks noChangeArrowheads="1"/>
        </xdr:cNvSpPr>
      </xdr:nvSpPr>
      <xdr:spPr bwMode="auto">
        <a:xfrm>
          <a:off x="1495425" y="11734800"/>
          <a:ext cx="2343150" cy="1076325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99CCFF"/>
            </a:gs>
            <a:gs pos="50000">
              <a:srgbClr val="FFFFFF"/>
            </a:gs>
            <a:gs pos="100000">
              <a:srgbClr val="99CCFF"/>
            </a:gs>
          </a:gsLst>
          <a:lin ang="18900000" scaled="1"/>
        </a:gradFill>
        <a:ln w="3175">
          <a:solidFill>
            <a:srgbClr val="99CCFF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Komerční pojišťovna, a.s.</a:t>
          </a:r>
          <a:r>
            <a:rPr lang="cs-CZ" sz="1000" b="1" i="0" u="none" strike="noStrike" baseline="30000">
              <a:solidFill>
                <a:srgbClr val="000000"/>
              </a:solidFill>
              <a:latin typeface="Arial"/>
              <a:cs typeface="Arial"/>
            </a:rPr>
            <a:t>1)</a:t>
          </a:r>
          <a:endParaRPr lang="cs-CZ" sz="1000" b="0" i="0" u="none" strike="noStrike" baseline="3000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Karolinská 1/650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186 00 Praha 8</a:t>
          </a:r>
        </a:p>
      </xdr:txBody>
    </xdr:sp>
    <xdr:clientData/>
  </xdr:twoCellAnchor>
  <xdr:twoCellAnchor>
    <xdr:from>
      <xdr:col>2</xdr:col>
      <xdr:colOff>276225</xdr:colOff>
      <xdr:row>56</xdr:row>
      <xdr:rowOff>0</xdr:rowOff>
    </xdr:from>
    <xdr:to>
      <xdr:col>6</xdr:col>
      <xdr:colOff>180975</xdr:colOff>
      <xdr:row>62</xdr:row>
      <xdr:rowOff>114300</xdr:rowOff>
    </xdr:to>
    <xdr:sp macro="" textlink="">
      <xdr:nvSpPr>
        <xdr:cNvPr id="37" name="_s1077"/>
        <xdr:cNvSpPr>
          <a:spLocks noChangeArrowheads="1"/>
        </xdr:cNvSpPr>
      </xdr:nvSpPr>
      <xdr:spPr bwMode="auto">
        <a:xfrm>
          <a:off x="1495425" y="9210675"/>
          <a:ext cx="2343150" cy="1076325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669999"/>
            </a:gs>
            <a:gs pos="50000">
              <a:srgbClr val="FFFFFF"/>
            </a:gs>
            <a:gs pos="100000">
              <a:srgbClr val="669999"/>
            </a:gs>
          </a:gsLst>
          <a:lin ang="18900000" scaled="1"/>
        </a:gradFill>
        <a:ln w="3175">
          <a:solidFill>
            <a:srgbClr val="669999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ESSOX s.r.o.</a:t>
          </a: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Senovážné nám. 231/7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370 21 České Budějovice</a:t>
          </a:r>
        </a:p>
      </xdr:txBody>
    </xdr:sp>
    <xdr:clientData/>
  </xdr:twoCellAnchor>
  <xdr:twoCellAnchor>
    <xdr:from>
      <xdr:col>4</xdr:col>
      <xdr:colOff>276225</xdr:colOff>
      <xdr:row>54</xdr:row>
      <xdr:rowOff>114300</xdr:rowOff>
    </xdr:from>
    <xdr:to>
      <xdr:col>5</xdr:col>
      <xdr:colOff>171450</xdr:colOff>
      <xdr:row>55</xdr:row>
      <xdr:rowOff>114300</xdr:rowOff>
    </xdr:to>
    <xdr:sp macro="" textlink="">
      <xdr:nvSpPr>
        <xdr:cNvPr id="38" name="Text Box 331"/>
        <xdr:cNvSpPr txBox="1">
          <a:spLocks noChangeArrowheads="1"/>
        </xdr:cNvSpPr>
      </xdr:nvSpPr>
      <xdr:spPr bwMode="auto">
        <a:xfrm>
          <a:off x="2714625" y="9010650"/>
          <a:ext cx="504825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50,93%</a:t>
          </a:r>
        </a:p>
      </xdr:txBody>
    </xdr:sp>
    <xdr:clientData/>
  </xdr:twoCellAnchor>
  <xdr:twoCellAnchor>
    <xdr:from>
      <xdr:col>4</xdr:col>
      <xdr:colOff>228600</xdr:colOff>
      <xdr:row>54</xdr:row>
      <xdr:rowOff>19050</xdr:rowOff>
    </xdr:from>
    <xdr:to>
      <xdr:col>4</xdr:col>
      <xdr:colOff>228600</xdr:colOff>
      <xdr:row>55</xdr:row>
      <xdr:rowOff>142875</xdr:rowOff>
    </xdr:to>
    <xdr:sp macro="" textlink="">
      <xdr:nvSpPr>
        <xdr:cNvPr id="39" name="Line 333"/>
        <xdr:cNvSpPr>
          <a:spLocks noChangeShapeType="1"/>
        </xdr:cNvSpPr>
      </xdr:nvSpPr>
      <xdr:spPr bwMode="auto">
        <a:xfrm flipV="1">
          <a:off x="2667000" y="8915400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504825</xdr:colOff>
      <xdr:row>55</xdr:row>
      <xdr:rowOff>142875</xdr:rowOff>
    </xdr:from>
    <xdr:to>
      <xdr:col>11</xdr:col>
      <xdr:colOff>409575</xdr:colOff>
      <xdr:row>62</xdr:row>
      <xdr:rowOff>104775</xdr:rowOff>
    </xdr:to>
    <xdr:sp macro="" textlink="">
      <xdr:nvSpPr>
        <xdr:cNvPr id="40" name="_s1077"/>
        <xdr:cNvSpPr>
          <a:spLocks noChangeArrowheads="1"/>
        </xdr:cNvSpPr>
      </xdr:nvSpPr>
      <xdr:spPr bwMode="auto">
        <a:xfrm>
          <a:off x="4772025" y="9201150"/>
          <a:ext cx="2343150" cy="1076325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669999"/>
            </a:gs>
            <a:gs pos="50000">
              <a:srgbClr val="FFFFFF"/>
            </a:gs>
            <a:gs pos="100000">
              <a:srgbClr val="669999"/>
            </a:gs>
          </a:gsLst>
          <a:lin ang="18900000" scaled="1"/>
        </a:gradFill>
        <a:ln w="3175">
          <a:solidFill>
            <a:srgbClr val="669999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SG Equipment Finance</a:t>
          </a:r>
        </a:p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Czech Republic s.r.o.</a:t>
          </a:r>
        </a:p>
        <a:p>
          <a:pPr algn="ctr" rtl="0"/>
          <a:r>
            <a:rPr lang="cs-CZ" sz="1000" b="0" i="0" baseline="0">
              <a:latin typeface="Arial" pitchFamily="34" charset="0"/>
              <a:ea typeface="+mn-ea"/>
              <a:cs typeface="Arial" pitchFamily="34" charset="0"/>
            </a:rPr>
            <a:t>náměstí Junkových 2772/1</a:t>
          </a:r>
          <a:endParaRPr lang="cs-CZ" sz="1000">
            <a:latin typeface="Arial" pitchFamily="34" charset="0"/>
            <a:cs typeface="Arial" pitchFamily="34" charset="0"/>
          </a:endParaRPr>
        </a:p>
        <a:p>
          <a:pPr algn="ctr" rtl="0"/>
          <a:r>
            <a:rPr lang="cs-CZ" sz="1000" b="0" i="0" baseline="0">
              <a:latin typeface="Arial" pitchFamily="34" charset="0"/>
              <a:ea typeface="+mn-ea"/>
              <a:cs typeface="Arial" pitchFamily="34" charset="0"/>
            </a:rPr>
            <a:t>155 00 Praha 5</a:t>
          </a:r>
          <a:endParaRPr lang="cs-CZ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228600</xdr:colOff>
      <xdr:row>54</xdr:row>
      <xdr:rowOff>19050</xdr:rowOff>
    </xdr:from>
    <xdr:to>
      <xdr:col>9</xdr:col>
      <xdr:colOff>419100</xdr:colOff>
      <xdr:row>54</xdr:row>
      <xdr:rowOff>19050</xdr:rowOff>
    </xdr:to>
    <xdr:sp macro="" textlink="">
      <xdr:nvSpPr>
        <xdr:cNvPr id="41" name="Line 336"/>
        <xdr:cNvSpPr>
          <a:spLocks noChangeShapeType="1"/>
        </xdr:cNvSpPr>
      </xdr:nvSpPr>
      <xdr:spPr bwMode="auto">
        <a:xfrm>
          <a:off x="2667000" y="8915400"/>
          <a:ext cx="3238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428625</xdr:colOff>
      <xdr:row>54</xdr:row>
      <xdr:rowOff>19050</xdr:rowOff>
    </xdr:from>
    <xdr:to>
      <xdr:col>9</xdr:col>
      <xdr:colOff>428625</xdr:colOff>
      <xdr:row>55</xdr:row>
      <xdr:rowOff>142875</xdr:rowOff>
    </xdr:to>
    <xdr:sp macro="" textlink="">
      <xdr:nvSpPr>
        <xdr:cNvPr id="42" name="Line 337"/>
        <xdr:cNvSpPr>
          <a:spLocks noChangeShapeType="1"/>
        </xdr:cNvSpPr>
      </xdr:nvSpPr>
      <xdr:spPr bwMode="auto">
        <a:xfrm flipV="1">
          <a:off x="5915025" y="8915400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466725</xdr:colOff>
      <xdr:row>54</xdr:row>
      <xdr:rowOff>104775</xdr:rowOff>
    </xdr:from>
    <xdr:to>
      <xdr:col>10</xdr:col>
      <xdr:colOff>247650</xdr:colOff>
      <xdr:row>55</xdr:row>
      <xdr:rowOff>104775</xdr:rowOff>
    </xdr:to>
    <xdr:sp macro="" textlink="">
      <xdr:nvSpPr>
        <xdr:cNvPr id="43" name="Text Box 338"/>
        <xdr:cNvSpPr txBox="1">
          <a:spLocks noChangeArrowheads="1"/>
        </xdr:cNvSpPr>
      </xdr:nvSpPr>
      <xdr:spPr bwMode="auto">
        <a:xfrm>
          <a:off x="5953125" y="9001125"/>
          <a:ext cx="390525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50,1%</a:t>
          </a:r>
        </a:p>
      </xdr:txBody>
    </xdr:sp>
    <xdr:clientData/>
  </xdr:twoCellAnchor>
  <xdr:twoCellAnchor>
    <xdr:from>
      <xdr:col>7</xdr:col>
      <xdr:colOff>504825</xdr:colOff>
      <xdr:row>81</xdr:row>
      <xdr:rowOff>57150</xdr:rowOff>
    </xdr:from>
    <xdr:to>
      <xdr:col>11</xdr:col>
      <xdr:colOff>409575</xdr:colOff>
      <xdr:row>88</xdr:row>
      <xdr:rowOff>0</xdr:rowOff>
    </xdr:to>
    <xdr:sp macro="" textlink="">
      <xdr:nvSpPr>
        <xdr:cNvPr id="44" name="_s1083"/>
        <xdr:cNvSpPr>
          <a:spLocks noChangeArrowheads="1"/>
        </xdr:cNvSpPr>
      </xdr:nvSpPr>
      <xdr:spPr bwMode="auto">
        <a:xfrm>
          <a:off x="4772025" y="13306425"/>
          <a:ext cx="2343150" cy="1076325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CCFFCC"/>
            </a:gs>
            <a:gs pos="50000">
              <a:srgbClr val="FFFFFF"/>
            </a:gs>
            <a:gs pos="100000">
              <a:srgbClr val="CCFFCC"/>
            </a:gs>
          </a:gsLst>
          <a:lin ang="18900000" scaled="1"/>
        </a:gradFill>
        <a:ln w="3175">
          <a:solidFill>
            <a:srgbClr val="669999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Transformovaný fond KB</a:t>
          </a:r>
        </a:p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Penzijní společnosti, a.s.</a:t>
          </a:r>
          <a:r>
            <a:rPr lang="cs-CZ" sz="1000" b="1" i="0" u="none" strike="noStrike" baseline="30000">
              <a:solidFill>
                <a:srgbClr val="000000"/>
              </a:solidFill>
              <a:latin typeface="Arial"/>
              <a:cs typeface="Arial"/>
            </a:rPr>
            <a:t>1)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náměstí Junkových 2772/1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155 00 Praha 5</a:t>
          </a:r>
        </a:p>
      </xdr:txBody>
    </xdr:sp>
    <xdr:clientData/>
  </xdr:twoCellAnchor>
  <xdr:twoCellAnchor>
    <xdr:from>
      <xdr:col>11</xdr:col>
      <xdr:colOff>409575</xdr:colOff>
      <xdr:row>84</xdr:row>
      <xdr:rowOff>123825</xdr:rowOff>
    </xdr:from>
    <xdr:to>
      <xdr:col>12</xdr:col>
      <xdr:colOff>152400</xdr:colOff>
      <xdr:row>84</xdr:row>
      <xdr:rowOff>123825</xdr:rowOff>
    </xdr:to>
    <xdr:sp macro="" textlink="">
      <xdr:nvSpPr>
        <xdr:cNvPr id="45" name="Line 348"/>
        <xdr:cNvSpPr>
          <a:spLocks noChangeShapeType="1"/>
        </xdr:cNvSpPr>
      </xdr:nvSpPr>
      <xdr:spPr bwMode="auto">
        <a:xfrm>
          <a:off x="7115175" y="13858875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46</xdr:row>
      <xdr:rowOff>19050</xdr:rowOff>
    </xdr:from>
    <xdr:to>
      <xdr:col>6</xdr:col>
      <xdr:colOff>180975</xdr:colOff>
      <xdr:row>52</xdr:row>
      <xdr:rowOff>123825</xdr:rowOff>
    </xdr:to>
    <xdr:sp macro="" textlink="">
      <xdr:nvSpPr>
        <xdr:cNvPr id="46" name="_s1075"/>
        <xdr:cNvSpPr>
          <a:spLocks noChangeArrowheads="1"/>
        </xdr:cNvSpPr>
      </xdr:nvSpPr>
      <xdr:spPr bwMode="auto">
        <a:xfrm>
          <a:off x="1495425" y="7620000"/>
          <a:ext cx="2343150" cy="1076325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669999"/>
            </a:gs>
            <a:gs pos="50000">
              <a:srgbClr val="FFFFFF"/>
            </a:gs>
            <a:gs pos="100000">
              <a:srgbClr val="669999"/>
            </a:gs>
          </a:gsLst>
          <a:lin ang="18900000" scaled="1"/>
        </a:gradFill>
        <a:ln w="3175">
          <a:solidFill>
            <a:srgbClr val="669999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NP 33, s.r.o.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Václavské náměstí 796/42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110 00 Praha 1</a:t>
          </a:r>
        </a:p>
      </xdr:txBody>
    </xdr:sp>
    <xdr:clientData/>
  </xdr:twoCellAnchor>
  <xdr:twoCellAnchor>
    <xdr:from>
      <xdr:col>7</xdr:col>
      <xdr:colOff>504825</xdr:colOff>
      <xdr:row>46</xdr:row>
      <xdr:rowOff>19050</xdr:rowOff>
    </xdr:from>
    <xdr:to>
      <xdr:col>11</xdr:col>
      <xdr:colOff>409575</xdr:colOff>
      <xdr:row>52</xdr:row>
      <xdr:rowOff>123825</xdr:rowOff>
    </xdr:to>
    <xdr:sp macro="" textlink="">
      <xdr:nvSpPr>
        <xdr:cNvPr id="47" name="_s1076"/>
        <xdr:cNvSpPr>
          <a:spLocks noChangeArrowheads="1"/>
        </xdr:cNvSpPr>
      </xdr:nvSpPr>
      <xdr:spPr bwMode="auto">
        <a:xfrm>
          <a:off x="4772025" y="7620000"/>
          <a:ext cx="2343150" cy="1076325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669999"/>
            </a:gs>
            <a:gs pos="50000">
              <a:srgbClr val="FFFFFF"/>
            </a:gs>
            <a:gs pos="100000">
              <a:srgbClr val="669999"/>
            </a:gs>
          </a:gsLst>
          <a:lin ang="18900000" scaled="1"/>
        </a:gradFill>
        <a:ln w="3175">
          <a:solidFill>
            <a:srgbClr val="669999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VN 42, s.r.o.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Václavské náměstí 796/42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110 00 Praha 1</a:t>
          </a:r>
        </a:p>
      </xdr:txBody>
    </xdr:sp>
    <xdr:clientData/>
  </xdr:twoCellAnchor>
  <xdr:twoCellAnchor>
    <xdr:from>
      <xdr:col>9</xdr:col>
      <xdr:colOff>428625</xdr:colOff>
      <xdr:row>44</xdr:row>
      <xdr:rowOff>57150</xdr:rowOff>
    </xdr:from>
    <xdr:to>
      <xdr:col>9</xdr:col>
      <xdr:colOff>428625</xdr:colOff>
      <xdr:row>46</xdr:row>
      <xdr:rowOff>19050</xdr:rowOff>
    </xdr:to>
    <xdr:sp macro="" textlink="">
      <xdr:nvSpPr>
        <xdr:cNvPr id="48" name="Line 302"/>
        <xdr:cNvSpPr>
          <a:spLocks noChangeShapeType="1"/>
        </xdr:cNvSpPr>
      </xdr:nvSpPr>
      <xdr:spPr bwMode="auto">
        <a:xfrm flipV="1">
          <a:off x="5915025" y="7334250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476250</xdr:colOff>
      <xdr:row>44</xdr:row>
      <xdr:rowOff>142875</xdr:rowOff>
    </xdr:from>
    <xdr:to>
      <xdr:col>10</xdr:col>
      <xdr:colOff>257175</xdr:colOff>
      <xdr:row>45</xdr:row>
      <xdr:rowOff>142875</xdr:rowOff>
    </xdr:to>
    <xdr:sp macro="" textlink="">
      <xdr:nvSpPr>
        <xdr:cNvPr id="49" name="Text Box 304"/>
        <xdr:cNvSpPr txBox="1">
          <a:spLocks noChangeArrowheads="1"/>
        </xdr:cNvSpPr>
      </xdr:nvSpPr>
      <xdr:spPr bwMode="auto">
        <a:xfrm>
          <a:off x="5962650" y="7419975"/>
          <a:ext cx="390525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100%</a:t>
          </a:r>
        </a:p>
      </xdr:txBody>
    </xdr:sp>
    <xdr:clientData/>
  </xdr:twoCellAnchor>
  <xdr:twoCellAnchor>
    <xdr:from>
      <xdr:col>4</xdr:col>
      <xdr:colOff>238125</xdr:colOff>
      <xdr:row>44</xdr:row>
      <xdr:rowOff>57150</xdr:rowOff>
    </xdr:from>
    <xdr:to>
      <xdr:col>9</xdr:col>
      <xdr:colOff>428625</xdr:colOff>
      <xdr:row>44</xdr:row>
      <xdr:rowOff>57150</xdr:rowOff>
    </xdr:to>
    <xdr:sp macro="" textlink="">
      <xdr:nvSpPr>
        <xdr:cNvPr id="50" name="Line 310"/>
        <xdr:cNvSpPr>
          <a:spLocks noChangeShapeType="1"/>
        </xdr:cNvSpPr>
      </xdr:nvSpPr>
      <xdr:spPr bwMode="auto">
        <a:xfrm>
          <a:off x="2676525" y="7334250"/>
          <a:ext cx="3238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238125</xdr:colOff>
      <xdr:row>44</xdr:row>
      <xdr:rowOff>57150</xdr:rowOff>
    </xdr:from>
    <xdr:to>
      <xdr:col>4</xdr:col>
      <xdr:colOff>238125</xdr:colOff>
      <xdr:row>46</xdr:row>
      <xdr:rowOff>19050</xdr:rowOff>
    </xdr:to>
    <xdr:sp macro="" textlink="">
      <xdr:nvSpPr>
        <xdr:cNvPr id="51" name="Line 311"/>
        <xdr:cNvSpPr>
          <a:spLocks noChangeShapeType="1"/>
        </xdr:cNvSpPr>
      </xdr:nvSpPr>
      <xdr:spPr bwMode="auto">
        <a:xfrm flipV="1">
          <a:off x="2676525" y="7334250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276225</xdr:colOff>
      <xdr:row>44</xdr:row>
      <xdr:rowOff>142875</xdr:rowOff>
    </xdr:from>
    <xdr:to>
      <xdr:col>5</xdr:col>
      <xdr:colOff>57150</xdr:colOff>
      <xdr:row>45</xdr:row>
      <xdr:rowOff>142875</xdr:rowOff>
    </xdr:to>
    <xdr:sp macro="" textlink="">
      <xdr:nvSpPr>
        <xdr:cNvPr id="52" name="Text Box 312"/>
        <xdr:cNvSpPr txBox="1">
          <a:spLocks noChangeArrowheads="1"/>
        </xdr:cNvSpPr>
      </xdr:nvSpPr>
      <xdr:spPr bwMode="auto">
        <a:xfrm>
          <a:off x="2714625" y="7419975"/>
          <a:ext cx="390525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100%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5</xdr:row>
      <xdr:rowOff>47625</xdr:rowOff>
    </xdr:from>
    <xdr:to>
      <xdr:col>11</xdr:col>
      <xdr:colOff>590550</xdr:colOff>
      <xdr:row>67</xdr:row>
      <xdr:rowOff>9525</xdr:rowOff>
    </xdr:to>
    <xdr:sp macro="" textlink="">
      <xdr:nvSpPr>
        <xdr:cNvPr id="2" name="Rectangle 316"/>
        <xdr:cNvSpPr>
          <a:spLocks noChangeArrowheads="1"/>
        </xdr:cNvSpPr>
      </xdr:nvSpPr>
      <xdr:spPr bwMode="auto">
        <a:xfrm>
          <a:off x="1314450" y="1047750"/>
          <a:ext cx="5981700" cy="9944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</xdr:sp>
    <xdr:clientData/>
  </xdr:twoCellAnchor>
  <xdr:twoCellAnchor>
    <xdr:from>
      <xdr:col>4</xdr:col>
      <xdr:colOff>257175</xdr:colOff>
      <xdr:row>6</xdr:row>
      <xdr:rowOff>76200</xdr:rowOff>
    </xdr:from>
    <xdr:to>
      <xdr:col>9</xdr:col>
      <xdr:colOff>457200</xdr:colOff>
      <xdr:row>13</xdr:row>
      <xdr:rowOff>76200</xdr:rowOff>
    </xdr:to>
    <xdr:sp macro="" textlink="">
      <xdr:nvSpPr>
        <xdr:cNvPr id="3" name="_s1037"/>
        <xdr:cNvSpPr>
          <a:spLocks noChangeArrowheads="1"/>
        </xdr:cNvSpPr>
      </xdr:nvSpPr>
      <xdr:spPr bwMode="auto">
        <a:xfrm>
          <a:off x="2695575" y="1238250"/>
          <a:ext cx="3248025" cy="1133475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CCCC00"/>
            </a:gs>
            <a:gs pos="50000">
              <a:srgbClr val="FFFFFF"/>
            </a:gs>
            <a:gs pos="100000">
              <a:srgbClr val="CCCC00"/>
            </a:gs>
          </a:gsLst>
          <a:lin ang="18900000" scaled="1"/>
        </a:gradFill>
        <a:ln w="3175">
          <a:solidFill>
            <a:srgbClr val="CCCC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cs-CZ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Komerční banka, a.s.</a:t>
          </a:r>
          <a:endParaRPr lang="cs-CZ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 Příkopě 33/969</a:t>
          </a:r>
        </a:p>
        <a:p>
          <a:pPr algn="ctr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114 07 Praha 1</a:t>
          </a:r>
        </a:p>
      </xdr:txBody>
    </xdr:sp>
    <xdr:clientData/>
  </xdr:twoCellAnchor>
  <xdr:twoCellAnchor>
    <xdr:from>
      <xdr:col>2</xdr:col>
      <xdr:colOff>276225</xdr:colOff>
      <xdr:row>16</xdr:row>
      <xdr:rowOff>133350</xdr:rowOff>
    </xdr:from>
    <xdr:to>
      <xdr:col>6</xdr:col>
      <xdr:colOff>180975</xdr:colOff>
      <xdr:row>23</xdr:row>
      <xdr:rowOff>76200</xdr:rowOff>
    </xdr:to>
    <xdr:sp macro="" textlink="">
      <xdr:nvSpPr>
        <xdr:cNvPr id="4" name="_s1075"/>
        <xdr:cNvSpPr>
          <a:spLocks noChangeArrowheads="1"/>
        </xdr:cNvSpPr>
      </xdr:nvSpPr>
      <xdr:spPr bwMode="auto">
        <a:xfrm>
          <a:off x="1495425" y="2876550"/>
          <a:ext cx="2343150" cy="1076325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669999"/>
            </a:gs>
            <a:gs pos="50000">
              <a:srgbClr val="FFFFFF"/>
            </a:gs>
            <a:gs pos="100000">
              <a:srgbClr val="669999"/>
            </a:gs>
          </a:gsLst>
          <a:lin ang="18900000" scaled="1"/>
        </a:gradFill>
        <a:ln w="3175">
          <a:solidFill>
            <a:srgbClr val="669999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Modrá pyramida </a:t>
          </a:r>
        </a:p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stavební spořitelna, a.s.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Bělehradská 128/222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120 21 Praha 2</a:t>
          </a:r>
        </a:p>
      </xdr:txBody>
    </xdr:sp>
    <xdr:clientData/>
  </xdr:twoCellAnchor>
  <xdr:twoCellAnchor>
    <xdr:from>
      <xdr:col>7</xdr:col>
      <xdr:colOff>504825</xdr:colOff>
      <xdr:row>16</xdr:row>
      <xdr:rowOff>133350</xdr:rowOff>
    </xdr:from>
    <xdr:to>
      <xdr:col>11</xdr:col>
      <xdr:colOff>409575</xdr:colOff>
      <xdr:row>23</xdr:row>
      <xdr:rowOff>76200</xdr:rowOff>
    </xdr:to>
    <xdr:sp macro="" textlink="">
      <xdr:nvSpPr>
        <xdr:cNvPr id="5" name="_s1076"/>
        <xdr:cNvSpPr>
          <a:spLocks noChangeArrowheads="1"/>
        </xdr:cNvSpPr>
      </xdr:nvSpPr>
      <xdr:spPr bwMode="auto">
        <a:xfrm>
          <a:off x="4772025" y="2876550"/>
          <a:ext cx="2343150" cy="1076325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669999"/>
            </a:gs>
            <a:gs pos="50000">
              <a:srgbClr val="FFFFFF"/>
            </a:gs>
            <a:gs pos="100000">
              <a:srgbClr val="669999"/>
            </a:gs>
          </a:gsLst>
          <a:lin ang="18900000" scaled="1"/>
        </a:gradFill>
        <a:ln w="3175">
          <a:solidFill>
            <a:srgbClr val="669999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KB Penzijní společnost, a.s.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náměstí Junkových 2772/1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155 00 Praha 5</a:t>
          </a:r>
        </a:p>
      </xdr:txBody>
    </xdr:sp>
    <xdr:clientData/>
  </xdr:twoCellAnchor>
  <xdr:twoCellAnchor>
    <xdr:from>
      <xdr:col>2</xdr:col>
      <xdr:colOff>276225</xdr:colOff>
      <xdr:row>26</xdr:row>
      <xdr:rowOff>95250</xdr:rowOff>
    </xdr:from>
    <xdr:to>
      <xdr:col>6</xdr:col>
      <xdr:colOff>180975</xdr:colOff>
      <xdr:row>33</xdr:row>
      <xdr:rowOff>38100</xdr:rowOff>
    </xdr:to>
    <xdr:sp macro="" textlink="">
      <xdr:nvSpPr>
        <xdr:cNvPr id="6" name="_s1083"/>
        <xdr:cNvSpPr>
          <a:spLocks noChangeArrowheads="1"/>
        </xdr:cNvSpPr>
      </xdr:nvSpPr>
      <xdr:spPr bwMode="auto">
        <a:xfrm>
          <a:off x="1495425" y="4457700"/>
          <a:ext cx="2343150" cy="1076325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669999"/>
            </a:gs>
            <a:gs pos="50000">
              <a:srgbClr val="FFFFFF"/>
            </a:gs>
            <a:gs pos="100000">
              <a:srgbClr val="669999"/>
            </a:gs>
          </a:gsLst>
          <a:lin ang="18900000" scaled="1"/>
        </a:gradFill>
        <a:ln w="3175">
          <a:solidFill>
            <a:srgbClr val="669999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Factoring KB, a.s.</a:t>
          </a: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náměstí Junkových 2772/1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155 00 Praha 5</a:t>
          </a:r>
        </a:p>
      </xdr:txBody>
    </xdr:sp>
    <xdr:clientData/>
  </xdr:twoCellAnchor>
  <xdr:twoCellAnchor>
    <xdr:from>
      <xdr:col>2</xdr:col>
      <xdr:colOff>276225</xdr:colOff>
      <xdr:row>36</xdr:row>
      <xdr:rowOff>57150</xdr:rowOff>
    </xdr:from>
    <xdr:to>
      <xdr:col>6</xdr:col>
      <xdr:colOff>180975</xdr:colOff>
      <xdr:row>43</xdr:row>
      <xdr:rowOff>0</xdr:rowOff>
    </xdr:to>
    <xdr:sp macro="" textlink="">
      <xdr:nvSpPr>
        <xdr:cNvPr id="7" name="AutoShape 271"/>
        <xdr:cNvSpPr>
          <a:spLocks noChangeArrowheads="1"/>
        </xdr:cNvSpPr>
      </xdr:nvSpPr>
      <xdr:spPr bwMode="auto">
        <a:xfrm>
          <a:off x="1495425" y="6038850"/>
          <a:ext cx="2343150" cy="1076325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669999"/>
            </a:gs>
            <a:gs pos="50000">
              <a:srgbClr val="FFFFFF"/>
            </a:gs>
            <a:gs pos="100000">
              <a:srgbClr val="669999"/>
            </a:gs>
          </a:gsLst>
          <a:lin ang="18900000" scaled="1"/>
        </a:gradFill>
        <a:ln w="3175">
          <a:solidFill>
            <a:srgbClr val="669999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Protos, uzavřený </a:t>
          </a:r>
        </a:p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investiční fond, a.s.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Dlouhá 34/713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110 15 Praha 1</a:t>
          </a:r>
        </a:p>
      </xdr:txBody>
    </xdr:sp>
    <xdr:clientData/>
  </xdr:twoCellAnchor>
  <xdr:twoCellAnchor>
    <xdr:from>
      <xdr:col>7</xdr:col>
      <xdr:colOff>504825</xdr:colOff>
      <xdr:row>26</xdr:row>
      <xdr:rowOff>95250</xdr:rowOff>
    </xdr:from>
    <xdr:to>
      <xdr:col>11</xdr:col>
      <xdr:colOff>409575</xdr:colOff>
      <xdr:row>33</xdr:row>
      <xdr:rowOff>38100</xdr:rowOff>
    </xdr:to>
    <xdr:sp macro="" textlink="">
      <xdr:nvSpPr>
        <xdr:cNvPr id="8" name="_s1079"/>
        <xdr:cNvSpPr>
          <a:spLocks noChangeArrowheads="1"/>
        </xdr:cNvSpPr>
      </xdr:nvSpPr>
      <xdr:spPr bwMode="auto">
        <a:xfrm>
          <a:off x="4772025" y="4457700"/>
          <a:ext cx="2343150" cy="1076325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669999"/>
            </a:gs>
            <a:gs pos="50000">
              <a:srgbClr val="FFFFFF"/>
            </a:gs>
            <a:gs pos="100000">
              <a:srgbClr val="669999"/>
            </a:gs>
          </a:gsLst>
          <a:lin ang="18900000" scaled="1"/>
        </a:gradFill>
        <a:ln w="3175">
          <a:solidFill>
            <a:srgbClr val="669999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Bastion European </a:t>
          </a:r>
        </a:p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Investments S.A.</a:t>
          </a: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Rue des Colonies 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/Koloniënstraat 11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B-1000 Brussels</a:t>
          </a:r>
        </a:p>
      </xdr:txBody>
    </xdr:sp>
    <xdr:clientData/>
  </xdr:twoCellAnchor>
  <xdr:twoCellAnchor>
    <xdr:from>
      <xdr:col>7</xdr:col>
      <xdr:colOff>504825</xdr:colOff>
      <xdr:row>36</xdr:row>
      <xdr:rowOff>57150</xdr:rowOff>
    </xdr:from>
    <xdr:to>
      <xdr:col>11</xdr:col>
      <xdr:colOff>409575</xdr:colOff>
      <xdr:row>43</xdr:row>
      <xdr:rowOff>0</xdr:rowOff>
    </xdr:to>
    <xdr:sp macro="" textlink="">
      <xdr:nvSpPr>
        <xdr:cNvPr id="9" name="_s1077"/>
        <xdr:cNvSpPr>
          <a:spLocks noChangeArrowheads="1"/>
        </xdr:cNvSpPr>
      </xdr:nvSpPr>
      <xdr:spPr bwMode="auto">
        <a:xfrm>
          <a:off x="4772025" y="6038850"/>
          <a:ext cx="2343150" cy="1076325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669999"/>
            </a:gs>
            <a:gs pos="50000">
              <a:srgbClr val="FFFFFF"/>
            </a:gs>
            <a:gs pos="100000">
              <a:srgbClr val="669999"/>
            </a:gs>
          </a:gsLst>
          <a:lin ang="18900000" scaled="1"/>
        </a:gradFill>
        <a:ln w="3175">
          <a:solidFill>
            <a:srgbClr val="669999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KB Real Estate, s.r.o.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Václavské náměstí 625/42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110 00 Praha 1</a:t>
          </a:r>
        </a:p>
      </xdr:txBody>
    </xdr:sp>
    <xdr:clientData/>
  </xdr:twoCellAnchor>
  <xdr:twoCellAnchor>
    <xdr:from>
      <xdr:col>7</xdr:col>
      <xdr:colOff>85725</xdr:colOff>
      <xdr:row>13</xdr:row>
      <xdr:rowOff>66674</xdr:rowOff>
    </xdr:from>
    <xdr:to>
      <xdr:col>7</xdr:col>
      <xdr:colOff>85725</xdr:colOff>
      <xdr:row>69</xdr:row>
      <xdr:rowOff>146024</xdr:rowOff>
    </xdr:to>
    <xdr:sp macro="" textlink="">
      <xdr:nvSpPr>
        <xdr:cNvPr id="10" name="Line 277"/>
        <xdr:cNvSpPr>
          <a:spLocks noChangeShapeType="1"/>
        </xdr:cNvSpPr>
      </xdr:nvSpPr>
      <xdr:spPr bwMode="auto">
        <a:xfrm>
          <a:off x="4352925" y="2362199"/>
          <a:ext cx="0" cy="909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228600</xdr:colOff>
      <xdr:row>34</xdr:row>
      <xdr:rowOff>95250</xdr:rowOff>
    </xdr:from>
    <xdr:to>
      <xdr:col>9</xdr:col>
      <xdr:colOff>419100</xdr:colOff>
      <xdr:row>34</xdr:row>
      <xdr:rowOff>95250</xdr:rowOff>
    </xdr:to>
    <xdr:sp macro="" textlink="">
      <xdr:nvSpPr>
        <xdr:cNvPr id="11" name="Line 280"/>
        <xdr:cNvSpPr>
          <a:spLocks noChangeShapeType="1"/>
        </xdr:cNvSpPr>
      </xdr:nvSpPr>
      <xdr:spPr bwMode="auto">
        <a:xfrm>
          <a:off x="2667000" y="5753100"/>
          <a:ext cx="3238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428625</xdr:colOff>
      <xdr:row>34</xdr:row>
      <xdr:rowOff>95250</xdr:rowOff>
    </xdr:from>
    <xdr:to>
      <xdr:col>9</xdr:col>
      <xdr:colOff>428625</xdr:colOff>
      <xdr:row>36</xdr:row>
      <xdr:rowOff>57150</xdr:rowOff>
    </xdr:to>
    <xdr:sp macro="" textlink="">
      <xdr:nvSpPr>
        <xdr:cNvPr id="12" name="Line 281"/>
        <xdr:cNvSpPr>
          <a:spLocks noChangeShapeType="1"/>
        </xdr:cNvSpPr>
      </xdr:nvSpPr>
      <xdr:spPr bwMode="auto">
        <a:xfrm flipV="1">
          <a:off x="5915025" y="5753100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228600</xdr:colOff>
      <xdr:row>33</xdr:row>
      <xdr:rowOff>38100</xdr:rowOff>
    </xdr:from>
    <xdr:to>
      <xdr:col>4</xdr:col>
      <xdr:colOff>228600</xdr:colOff>
      <xdr:row>36</xdr:row>
      <xdr:rowOff>57150</xdr:rowOff>
    </xdr:to>
    <xdr:sp macro="" textlink="">
      <xdr:nvSpPr>
        <xdr:cNvPr id="13" name="Line 282"/>
        <xdr:cNvSpPr>
          <a:spLocks noChangeShapeType="1"/>
        </xdr:cNvSpPr>
      </xdr:nvSpPr>
      <xdr:spPr bwMode="auto">
        <a:xfrm flipV="1">
          <a:off x="2667000" y="5534025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457200</xdr:colOff>
      <xdr:row>25</xdr:row>
      <xdr:rowOff>57150</xdr:rowOff>
    </xdr:from>
    <xdr:to>
      <xdr:col>10</xdr:col>
      <xdr:colOff>352425</xdr:colOff>
      <xdr:row>26</xdr:row>
      <xdr:rowOff>57150</xdr:rowOff>
    </xdr:to>
    <xdr:sp macro="" textlink="">
      <xdr:nvSpPr>
        <xdr:cNvPr id="14" name="Text Box 283"/>
        <xdr:cNvSpPr txBox="1">
          <a:spLocks noChangeArrowheads="1"/>
        </xdr:cNvSpPr>
      </xdr:nvSpPr>
      <xdr:spPr bwMode="auto">
        <a:xfrm>
          <a:off x="5943600" y="4257675"/>
          <a:ext cx="504825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99,98%</a:t>
          </a:r>
        </a:p>
      </xdr:txBody>
    </xdr:sp>
    <xdr:clientData/>
  </xdr:twoCellAnchor>
  <xdr:twoCellAnchor>
    <xdr:from>
      <xdr:col>3</xdr:col>
      <xdr:colOff>57150</xdr:colOff>
      <xdr:row>35</xdr:row>
      <xdr:rowOff>0</xdr:rowOff>
    </xdr:from>
    <xdr:to>
      <xdr:col>4</xdr:col>
      <xdr:colOff>190500</xdr:colOff>
      <xdr:row>36</xdr:row>
      <xdr:rowOff>28575</xdr:rowOff>
    </xdr:to>
    <xdr:sp macro="" textlink="">
      <xdr:nvSpPr>
        <xdr:cNvPr id="15" name="Text Box 285"/>
        <xdr:cNvSpPr txBox="1">
          <a:spLocks noChangeArrowheads="1"/>
        </xdr:cNvSpPr>
      </xdr:nvSpPr>
      <xdr:spPr bwMode="auto">
        <a:xfrm>
          <a:off x="1885950" y="5819775"/>
          <a:ext cx="74295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10,36% (FA)</a:t>
          </a:r>
        </a:p>
      </xdr:txBody>
    </xdr:sp>
    <xdr:clientData/>
  </xdr:twoCellAnchor>
  <xdr:twoCellAnchor>
    <xdr:from>
      <xdr:col>4</xdr:col>
      <xdr:colOff>238125</xdr:colOff>
      <xdr:row>24</xdr:row>
      <xdr:rowOff>133350</xdr:rowOff>
    </xdr:from>
    <xdr:to>
      <xdr:col>9</xdr:col>
      <xdr:colOff>428625</xdr:colOff>
      <xdr:row>24</xdr:row>
      <xdr:rowOff>133350</xdr:rowOff>
    </xdr:to>
    <xdr:sp macro="" textlink="">
      <xdr:nvSpPr>
        <xdr:cNvPr id="16" name="Line 295"/>
        <xdr:cNvSpPr>
          <a:spLocks noChangeShapeType="1"/>
        </xdr:cNvSpPr>
      </xdr:nvSpPr>
      <xdr:spPr bwMode="auto">
        <a:xfrm>
          <a:off x="2676525" y="4171950"/>
          <a:ext cx="3238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238125</xdr:colOff>
      <xdr:row>24</xdr:row>
      <xdr:rowOff>133350</xdr:rowOff>
    </xdr:from>
    <xdr:to>
      <xdr:col>4</xdr:col>
      <xdr:colOff>238125</xdr:colOff>
      <xdr:row>26</xdr:row>
      <xdr:rowOff>95250</xdr:rowOff>
    </xdr:to>
    <xdr:sp macro="" textlink="">
      <xdr:nvSpPr>
        <xdr:cNvPr id="17" name="Line 296"/>
        <xdr:cNvSpPr>
          <a:spLocks noChangeShapeType="1"/>
        </xdr:cNvSpPr>
      </xdr:nvSpPr>
      <xdr:spPr bwMode="auto">
        <a:xfrm flipV="1">
          <a:off x="2676525" y="4171950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428625</xdr:colOff>
      <xdr:row>24</xdr:row>
      <xdr:rowOff>133350</xdr:rowOff>
    </xdr:from>
    <xdr:to>
      <xdr:col>9</xdr:col>
      <xdr:colOff>428625</xdr:colOff>
      <xdr:row>26</xdr:row>
      <xdr:rowOff>95250</xdr:rowOff>
    </xdr:to>
    <xdr:sp macro="" textlink="">
      <xdr:nvSpPr>
        <xdr:cNvPr id="18" name="Line 297"/>
        <xdr:cNvSpPr>
          <a:spLocks noChangeShapeType="1"/>
        </xdr:cNvSpPr>
      </xdr:nvSpPr>
      <xdr:spPr bwMode="auto">
        <a:xfrm flipV="1">
          <a:off x="5915025" y="4171950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285750</xdr:colOff>
      <xdr:row>25</xdr:row>
      <xdr:rowOff>57150</xdr:rowOff>
    </xdr:from>
    <xdr:to>
      <xdr:col>5</xdr:col>
      <xdr:colOff>66675</xdr:colOff>
      <xdr:row>26</xdr:row>
      <xdr:rowOff>57150</xdr:rowOff>
    </xdr:to>
    <xdr:sp macro="" textlink="">
      <xdr:nvSpPr>
        <xdr:cNvPr id="19" name="Text Box 298"/>
        <xdr:cNvSpPr txBox="1">
          <a:spLocks noChangeArrowheads="1"/>
        </xdr:cNvSpPr>
      </xdr:nvSpPr>
      <xdr:spPr bwMode="auto">
        <a:xfrm>
          <a:off x="2724150" y="4257675"/>
          <a:ext cx="390525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100%</a:t>
          </a:r>
        </a:p>
      </xdr:txBody>
    </xdr:sp>
    <xdr:clientData/>
  </xdr:twoCellAnchor>
  <xdr:twoCellAnchor>
    <xdr:from>
      <xdr:col>9</xdr:col>
      <xdr:colOff>428625</xdr:colOff>
      <xdr:row>14</xdr:row>
      <xdr:rowOff>133350</xdr:rowOff>
    </xdr:from>
    <xdr:to>
      <xdr:col>9</xdr:col>
      <xdr:colOff>428625</xdr:colOff>
      <xdr:row>16</xdr:row>
      <xdr:rowOff>133350</xdr:rowOff>
    </xdr:to>
    <xdr:sp macro="" textlink="">
      <xdr:nvSpPr>
        <xdr:cNvPr id="20" name="Line 302"/>
        <xdr:cNvSpPr>
          <a:spLocks noChangeShapeType="1"/>
        </xdr:cNvSpPr>
      </xdr:nvSpPr>
      <xdr:spPr bwMode="auto">
        <a:xfrm flipV="1">
          <a:off x="5915025" y="2590800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476250</xdr:colOff>
      <xdr:row>15</xdr:row>
      <xdr:rowOff>57150</xdr:rowOff>
    </xdr:from>
    <xdr:to>
      <xdr:col>10</xdr:col>
      <xdr:colOff>257175</xdr:colOff>
      <xdr:row>16</xdr:row>
      <xdr:rowOff>95250</xdr:rowOff>
    </xdr:to>
    <xdr:sp macro="" textlink="">
      <xdr:nvSpPr>
        <xdr:cNvPr id="21" name="Text Box 304"/>
        <xdr:cNvSpPr txBox="1">
          <a:spLocks noChangeArrowheads="1"/>
        </xdr:cNvSpPr>
      </xdr:nvSpPr>
      <xdr:spPr bwMode="auto">
        <a:xfrm>
          <a:off x="5962650" y="2676525"/>
          <a:ext cx="390525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100%</a:t>
          </a:r>
        </a:p>
      </xdr:txBody>
    </xdr:sp>
    <xdr:clientData/>
  </xdr:twoCellAnchor>
  <xdr:twoCellAnchor>
    <xdr:from>
      <xdr:col>4</xdr:col>
      <xdr:colOff>238125</xdr:colOff>
      <xdr:row>14</xdr:row>
      <xdr:rowOff>133350</xdr:rowOff>
    </xdr:from>
    <xdr:to>
      <xdr:col>9</xdr:col>
      <xdr:colOff>428625</xdr:colOff>
      <xdr:row>14</xdr:row>
      <xdr:rowOff>133350</xdr:rowOff>
    </xdr:to>
    <xdr:sp macro="" textlink="">
      <xdr:nvSpPr>
        <xdr:cNvPr id="22" name="Line 310"/>
        <xdr:cNvSpPr>
          <a:spLocks noChangeShapeType="1"/>
        </xdr:cNvSpPr>
      </xdr:nvSpPr>
      <xdr:spPr bwMode="auto">
        <a:xfrm>
          <a:off x="2676525" y="2590800"/>
          <a:ext cx="3238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238125</xdr:colOff>
      <xdr:row>14</xdr:row>
      <xdr:rowOff>133350</xdr:rowOff>
    </xdr:from>
    <xdr:to>
      <xdr:col>4</xdr:col>
      <xdr:colOff>238125</xdr:colOff>
      <xdr:row>16</xdr:row>
      <xdr:rowOff>133350</xdr:rowOff>
    </xdr:to>
    <xdr:sp macro="" textlink="">
      <xdr:nvSpPr>
        <xdr:cNvPr id="23" name="Line 311"/>
        <xdr:cNvSpPr>
          <a:spLocks noChangeShapeType="1"/>
        </xdr:cNvSpPr>
      </xdr:nvSpPr>
      <xdr:spPr bwMode="auto">
        <a:xfrm flipV="1">
          <a:off x="2676525" y="2590800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276225</xdr:colOff>
      <xdr:row>15</xdr:row>
      <xdr:rowOff>57150</xdr:rowOff>
    </xdr:from>
    <xdr:to>
      <xdr:col>5</xdr:col>
      <xdr:colOff>57150</xdr:colOff>
      <xdr:row>16</xdr:row>
      <xdr:rowOff>95250</xdr:rowOff>
    </xdr:to>
    <xdr:sp macro="" textlink="">
      <xdr:nvSpPr>
        <xdr:cNvPr id="24" name="Text Box 312"/>
        <xdr:cNvSpPr txBox="1">
          <a:spLocks noChangeArrowheads="1"/>
        </xdr:cNvSpPr>
      </xdr:nvSpPr>
      <xdr:spPr bwMode="auto">
        <a:xfrm>
          <a:off x="2714625" y="2676525"/>
          <a:ext cx="390525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100%</a:t>
          </a:r>
        </a:p>
      </xdr:txBody>
    </xdr:sp>
    <xdr:clientData/>
  </xdr:twoCellAnchor>
  <xdr:twoCellAnchor>
    <xdr:from>
      <xdr:col>4</xdr:col>
      <xdr:colOff>266700</xdr:colOff>
      <xdr:row>35</xdr:row>
      <xdr:rowOff>0</xdr:rowOff>
    </xdr:from>
    <xdr:to>
      <xdr:col>5</xdr:col>
      <xdr:colOff>400050</xdr:colOff>
      <xdr:row>36</xdr:row>
      <xdr:rowOff>28575</xdr:rowOff>
    </xdr:to>
    <xdr:sp macro="" textlink="">
      <xdr:nvSpPr>
        <xdr:cNvPr id="25" name="Text Box 313"/>
        <xdr:cNvSpPr txBox="1">
          <a:spLocks noChangeArrowheads="1"/>
        </xdr:cNvSpPr>
      </xdr:nvSpPr>
      <xdr:spPr bwMode="auto">
        <a:xfrm>
          <a:off x="2705100" y="5819775"/>
          <a:ext cx="74295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89,64% (KB)</a:t>
          </a:r>
        </a:p>
      </xdr:txBody>
    </xdr:sp>
    <xdr:clientData/>
  </xdr:twoCellAnchor>
  <xdr:twoCellAnchor>
    <xdr:from>
      <xdr:col>9</xdr:col>
      <xdr:colOff>466725</xdr:colOff>
      <xdr:row>35</xdr:row>
      <xdr:rowOff>19050</xdr:rowOff>
    </xdr:from>
    <xdr:to>
      <xdr:col>10</xdr:col>
      <xdr:colOff>247650</xdr:colOff>
      <xdr:row>36</xdr:row>
      <xdr:rowOff>19050</xdr:rowOff>
    </xdr:to>
    <xdr:sp macro="" textlink="">
      <xdr:nvSpPr>
        <xdr:cNvPr id="26" name="Text Box 332"/>
        <xdr:cNvSpPr txBox="1">
          <a:spLocks noChangeArrowheads="1"/>
        </xdr:cNvSpPr>
      </xdr:nvSpPr>
      <xdr:spPr bwMode="auto">
        <a:xfrm>
          <a:off x="5953125" y="5838825"/>
          <a:ext cx="390525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100%</a:t>
          </a:r>
        </a:p>
      </xdr:txBody>
    </xdr:sp>
    <xdr:clientData/>
  </xdr:twoCellAnchor>
  <xdr:twoCellAnchor>
    <xdr:from>
      <xdr:col>12</xdr:col>
      <xdr:colOff>152400</xdr:colOff>
      <xdr:row>20</xdr:row>
      <xdr:rowOff>38100</xdr:rowOff>
    </xdr:from>
    <xdr:to>
      <xdr:col>12</xdr:col>
      <xdr:colOff>152400</xdr:colOff>
      <xdr:row>84</xdr:row>
      <xdr:rowOff>115950</xdr:rowOff>
    </xdr:to>
    <xdr:sp macro="" textlink="">
      <xdr:nvSpPr>
        <xdr:cNvPr id="27" name="Line 344"/>
        <xdr:cNvSpPr>
          <a:spLocks noChangeShapeType="1"/>
        </xdr:cNvSpPr>
      </xdr:nvSpPr>
      <xdr:spPr bwMode="auto">
        <a:xfrm>
          <a:off x="7467600" y="3429000"/>
          <a:ext cx="0" cy="1042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409575</xdr:colOff>
      <xdr:row>20</xdr:row>
      <xdr:rowOff>28575</xdr:rowOff>
    </xdr:from>
    <xdr:to>
      <xdr:col>12</xdr:col>
      <xdr:colOff>152400</xdr:colOff>
      <xdr:row>20</xdr:row>
      <xdr:rowOff>28575</xdr:rowOff>
    </xdr:to>
    <xdr:sp macro="" textlink="">
      <xdr:nvSpPr>
        <xdr:cNvPr id="28" name="Line 345"/>
        <xdr:cNvSpPr>
          <a:spLocks noChangeShapeType="1"/>
        </xdr:cNvSpPr>
      </xdr:nvSpPr>
      <xdr:spPr bwMode="auto">
        <a:xfrm>
          <a:off x="7115175" y="3419475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504825</xdr:colOff>
      <xdr:row>71</xdr:row>
      <xdr:rowOff>104775</xdr:rowOff>
    </xdr:from>
    <xdr:to>
      <xdr:col>11</xdr:col>
      <xdr:colOff>409575</xdr:colOff>
      <xdr:row>78</xdr:row>
      <xdr:rowOff>47625</xdr:rowOff>
    </xdr:to>
    <xdr:sp macro="" textlink="">
      <xdr:nvSpPr>
        <xdr:cNvPr id="29" name="_s1084"/>
        <xdr:cNvSpPr>
          <a:spLocks noChangeArrowheads="1"/>
        </xdr:cNvSpPr>
      </xdr:nvSpPr>
      <xdr:spPr bwMode="auto">
        <a:xfrm>
          <a:off x="4772025" y="11734800"/>
          <a:ext cx="2343150" cy="1076325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99CCFF"/>
            </a:gs>
            <a:gs pos="50000">
              <a:srgbClr val="FFFFFF"/>
            </a:gs>
            <a:gs pos="100000">
              <a:srgbClr val="99CCFF"/>
            </a:gs>
          </a:gsLst>
          <a:lin ang="18900000" scaled="1"/>
        </a:gradFill>
        <a:ln w="3175">
          <a:solidFill>
            <a:srgbClr val="99CCFF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 CE"/>
            </a:rPr>
            <a:t>CBCB - Czech Banking</a:t>
          </a:r>
        </a:p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 CE"/>
            </a:rPr>
            <a:t>Credit Bureau, a.s.</a:t>
          </a:r>
          <a:r>
            <a:rPr lang="cs-CZ" sz="1000" b="1" i="0" u="none" strike="noStrike" baseline="30000">
              <a:solidFill>
                <a:srgbClr val="000000"/>
              </a:solidFill>
              <a:latin typeface="Arial CE"/>
            </a:rPr>
            <a:t>2)</a:t>
          </a:r>
          <a:endParaRPr lang="cs-CZ" sz="1000" b="0" i="0" u="none" strike="noStrike" baseline="30000">
            <a:solidFill>
              <a:srgbClr val="000000"/>
            </a:solidFill>
            <a:latin typeface="Arial CE"/>
          </a:endParaRP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</a:rPr>
            <a:t>Na Vítězné pláni 1719/4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</a:rPr>
            <a:t>140 00 Praha 4</a:t>
          </a:r>
        </a:p>
      </xdr:txBody>
    </xdr:sp>
    <xdr:clientData/>
  </xdr:twoCellAnchor>
  <xdr:twoCellAnchor>
    <xdr:from>
      <xdr:col>2</xdr:col>
      <xdr:colOff>276225</xdr:colOff>
      <xdr:row>64</xdr:row>
      <xdr:rowOff>95250</xdr:rowOff>
    </xdr:from>
    <xdr:to>
      <xdr:col>6</xdr:col>
      <xdr:colOff>514350</xdr:colOff>
      <xdr:row>65</xdr:row>
      <xdr:rowOff>123825</xdr:rowOff>
    </xdr:to>
    <xdr:sp macro="" textlink="">
      <xdr:nvSpPr>
        <xdr:cNvPr id="30" name="Text Box 278"/>
        <xdr:cNvSpPr txBox="1">
          <a:spLocks noChangeArrowheads="1"/>
        </xdr:cNvSpPr>
      </xdr:nvSpPr>
      <xdr:spPr bwMode="auto">
        <a:xfrm>
          <a:off x="1495425" y="10591800"/>
          <a:ext cx="2676525" cy="190500"/>
        </a:xfrm>
        <a:prstGeom prst="rect">
          <a:avLst/>
        </a:prstGeom>
        <a:noFill/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</a:rPr>
            <a:t>Regulovaný konsolidační celek pro dohled ČNB</a:t>
          </a:r>
        </a:p>
      </xdr:txBody>
    </xdr:sp>
    <xdr:clientData/>
  </xdr:twoCellAnchor>
  <xdr:twoCellAnchor>
    <xdr:from>
      <xdr:col>4</xdr:col>
      <xdr:colOff>266700</xdr:colOff>
      <xdr:row>70</xdr:row>
      <xdr:rowOff>66675</xdr:rowOff>
    </xdr:from>
    <xdr:to>
      <xdr:col>5</xdr:col>
      <xdr:colOff>0</xdr:colOff>
      <xdr:row>71</xdr:row>
      <xdr:rowOff>66675</xdr:rowOff>
    </xdr:to>
    <xdr:sp macro="" textlink="">
      <xdr:nvSpPr>
        <xdr:cNvPr id="31" name="Text Box 289"/>
        <xdr:cNvSpPr txBox="1">
          <a:spLocks noChangeArrowheads="1"/>
        </xdr:cNvSpPr>
      </xdr:nvSpPr>
      <xdr:spPr bwMode="auto">
        <a:xfrm>
          <a:off x="2705100" y="11534775"/>
          <a:ext cx="34290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49%</a:t>
          </a:r>
        </a:p>
      </xdr:txBody>
    </xdr:sp>
    <xdr:clientData/>
  </xdr:twoCellAnchor>
  <xdr:twoCellAnchor>
    <xdr:from>
      <xdr:col>4</xdr:col>
      <xdr:colOff>228600</xdr:colOff>
      <xdr:row>69</xdr:row>
      <xdr:rowOff>142875</xdr:rowOff>
    </xdr:from>
    <xdr:to>
      <xdr:col>9</xdr:col>
      <xdr:colOff>419100</xdr:colOff>
      <xdr:row>69</xdr:row>
      <xdr:rowOff>142875</xdr:rowOff>
    </xdr:to>
    <xdr:sp macro="" textlink="">
      <xdr:nvSpPr>
        <xdr:cNvPr id="32" name="Line 290"/>
        <xdr:cNvSpPr>
          <a:spLocks noChangeShapeType="1"/>
        </xdr:cNvSpPr>
      </xdr:nvSpPr>
      <xdr:spPr bwMode="auto">
        <a:xfrm>
          <a:off x="2667000" y="11449050"/>
          <a:ext cx="3238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228600</xdr:colOff>
      <xdr:row>69</xdr:row>
      <xdr:rowOff>142875</xdr:rowOff>
    </xdr:from>
    <xdr:to>
      <xdr:col>4</xdr:col>
      <xdr:colOff>228600</xdr:colOff>
      <xdr:row>71</xdr:row>
      <xdr:rowOff>104775</xdr:rowOff>
    </xdr:to>
    <xdr:sp macro="" textlink="">
      <xdr:nvSpPr>
        <xdr:cNvPr id="33" name="Line 291"/>
        <xdr:cNvSpPr>
          <a:spLocks noChangeShapeType="1"/>
        </xdr:cNvSpPr>
      </xdr:nvSpPr>
      <xdr:spPr bwMode="auto">
        <a:xfrm flipV="1">
          <a:off x="2667000" y="11449050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419100</xdr:colOff>
      <xdr:row>69</xdr:row>
      <xdr:rowOff>142875</xdr:rowOff>
    </xdr:from>
    <xdr:to>
      <xdr:col>9</xdr:col>
      <xdr:colOff>419100</xdr:colOff>
      <xdr:row>71</xdr:row>
      <xdr:rowOff>104775</xdr:rowOff>
    </xdr:to>
    <xdr:sp macro="" textlink="">
      <xdr:nvSpPr>
        <xdr:cNvPr id="34" name="Line 292"/>
        <xdr:cNvSpPr>
          <a:spLocks noChangeShapeType="1"/>
        </xdr:cNvSpPr>
      </xdr:nvSpPr>
      <xdr:spPr bwMode="auto">
        <a:xfrm flipV="1">
          <a:off x="5905500" y="11449050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466725</xdr:colOff>
      <xdr:row>70</xdr:row>
      <xdr:rowOff>66675</xdr:rowOff>
    </xdr:from>
    <xdr:to>
      <xdr:col>10</xdr:col>
      <xdr:colOff>247650</xdr:colOff>
      <xdr:row>71</xdr:row>
      <xdr:rowOff>66675</xdr:rowOff>
    </xdr:to>
    <xdr:sp macro="" textlink="">
      <xdr:nvSpPr>
        <xdr:cNvPr id="35" name="Text Box 294"/>
        <xdr:cNvSpPr txBox="1">
          <a:spLocks noChangeArrowheads="1"/>
        </xdr:cNvSpPr>
      </xdr:nvSpPr>
      <xdr:spPr bwMode="auto">
        <a:xfrm>
          <a:off x="5953125" y="11534775"/>
          <a:ext cx="390525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20%</a:t>
          </a:r>
        </a:p>
      </xdr:txBody>
    </xdr:sp>
    <xdr:clientData/>
  </xdr:twoCellAnchor>
  <xdr:twoCellAnchor>
    <xdr:from>
      <xdr:col>2</xdr:col>
      <xdr:colOff>276225</xdr:colOff>
      <xdr:row>71</xdr:row>
      <xdr:rowOff>104775</xdr:rowOff>
    </xdr:from>
    <xdr:to>
      <xdr:col>6</xdr:col>
      <xdr:colOff>180975</xdr:colOff>
      <xdr:row>78</xdr:row>
      <xdr:rowOff>47625</xdr:rowOff>
    </xdr:to>
    <xdr:sp macro="" textlink="">
      <xdr:nvSpPr>
        <xdr:cNvPr id="36" name="_s1078"/>
        <xdr:cNvSpPr>
          <a:spLocks noChangeArrowheads="1"/>
        </xdr:cNvSpPr>
      </xdr:nvSpPr>
      <xdr:spPr bwMode="auto">
        <a:xfrm>
          <a:off x="1495425" y="11734800"/>
          <a:ext cx="2343150" cy="1076325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99CCFF"/>
            </a:gs>
            <a:gs pos="50000">
              <a:srgbClr val="FFFFFF"/>
            </a:gs>
            <a:gs pos="100000">
              <a:srgbClr val="99CCFF"/>
            </a:gs>
          </a:gsLst>
          <a:lin ang="18900000" scaled="1"/>
        </a:gradFill>
        <a:ln w="3175">
          <a:solidFill>
            <a:srgbClr val="99CCFF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Komerční pojišťovna, a.s.</a:t>
          </a:r>
          <a:r>
            <a:rPr lang="cs-CZ" sz="1000" b="1" i="0" u="none" strike="noStrike" baseline="30000">
              <a:solidFill>
                <a:srgbClr val="000000"/>
              </a:solidFill>
              <a:latin typeface="Arial"/>
              <a:cs typeface="Arial"/>
            </a:rPr>
            <a:t>1)</a:t>
          </a:r>
          <a:endParaRPr lang="cs-CZ" sz="1000" b="0" i="0" u="none" strike="noStrike" baseline="3000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Karolinská 1/650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186 00 Praha 8</a:t>
          </a:r>
        </a:p>
      </xdr:txBody>
    </xdr:sp>
    <xdr:clientData/>
  </xdr:twoCellAnchor>
  <xdr:twoCellAnchor>
    <xdr:from>
      <xdr:col>2</xdr:col>
      <xdr:colOff>276225</xdr:colOff>
      <xdr:row>56</xdr:row>
      <xdr:rowOff>0</xdr:rowOff>
    </xdr:from>
    <xdr:to>
      <xdr:col>6</xdr:col>
      <xdr:colOff>180975</xdr:colOff>
      <xdr:row>62</xdr:row>
      <xdr:rowOff>114300</xdr:rowOff>
    </xdr:to>
    <xdr:sp macro="" textlink="">
      <xdr:nvSpPr>
        <xdr:cNvPr id="37" name="_s1077"/>
        <xdr:cNvSpPr>
          <a:spLocks noChangeArrowheads="1"/>
        </xdr:cNvSpPr>
      </xdr:nvSpPr>
      <xdr:spPr bwMode="auto">
        <a:xfrm>
          <a:off x="1495425" y="9210675"/>
          <a:ext cx="2343150" cy="1076325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669999"/>
            </a:gs>
            <a:gs pos="50000">
              <a:srgbClr val="FFFFFF"/>
            </a:gs>
            <a:gs pos="100000">
              <a:srgbClr val="669999"/>
            </a:gs>
          </a:gsLst>
          <a:lin ang="18900000" scaled="1"/>
        </a:gradFill>
        <a:ln w="3175">
          <a:solidFill>
            <a:srgbClr val="669999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ESSOX s.r.o.</a:t>
          </a: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Senovážné nám. 231/7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370 21 České Budějovice</a:t>
          </a:r>
        </a:p>
      </xdr:txBody>
    </xdr:sp>
    <xdr:clientData/>
  </xdr:twoCellAnchor>
  <xdr:twoCellAnchor>
    <xdr:from>
      <xdr:col>4</xdr:col>
      <xdr:colOff>276225</xdr:colOff>
      <xdr:row>54</xdr:row>
      <xdr:rowOff>114300</xdr:rowOff>
    </xdr:from>
    <xdr:to>
      <xdr:col>5</xdr:col>
      <xdr:colOff>171450</xdr:colOff>
      <xdr:row>55</xdr:row>
      <xdr:rowOff>114300</xdr:rowOff>
    </xdr:to>
    <xdr:sp macro="" textlink="">
      <xdr:nvSpPr>
        <xdr:cNvPr id="38" name="Text Box 331"/>
        <xdr:cNvSpPr txBox="1">
          <a:spLocks noChangeArrowheads="1"/>
        </xdr:cNvSpPr>
      </xdr:nvSpPr>
      <xdr:spPr bwMode="auto">
        <a:xfrm>
          <a:off x="2714625" y="9010650"/>
          <a:ext cx="504825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50,93%</a:t>
          </a:r>
        </a:p>
      </xdr:txBody>
    </xdr:sp>
    <xdr:clientData/>
  </xdr:twoCellAnchor>
  <xdr:twoCellAnchor>
    <xdr:from>
      <xdr:col>4</xdr:col>
      <xdr:colOff>228600</xdr:colOff>
      <xdr:row>54</xdr:row>
      <xdr:rowOff>19050</xdr:rowOff>
    </xdr:from>
    <xdr:to>
      <xdr:col>4</xdr:col>
      <xdr:colOff>228600</xdr:colOff>
      <xdr:row>55</xdr:row>
      <xdr:rowOff>142875</xdr:rowOff>
    </xdr:to>
    <xdr:sp macro="" textlink="">
      <xdr:nvSpPr>
        <xdr:cNvPr id="39" name="Line 333"/>
        <xdr:cNvSpPr>
          <a:spLocks noChangeShapeType="1"/>
        </xdr:cNvSpPr>
      </xdr:nvSpPr>
      <xdr:spPr bwMode="auto">
        <a:xfrm flipV="1">
          <a:off x="2667000" y="8915400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504825</xdr:colOff>
      <xdr:row>55</xdr:row>
      <xdr:rowOff>142875</xdr:rowOff>
    </xdr:from>
    <xdr:to>
      <xdr:col>11</xdr:col>
      <xdr:colOff>409575</xdr:colOff>
      <xdr:row>62</xdr:row>
      <xdr:rowOff>104775</xdr:rowOff>
    </xdr:to>
    <xdr:sp macro="" textlink="">
      <xdr:nvSpPr>
        <xdr:cNvPr id="40" name="_s1077"/>
        <xdr:cNvSpPr>
          <a:spLocks noChangeArrowheads="1"/>
        </xdr:cNvSpPr>
      </xdr:nvSpPr>
      <xdr:spPr bwMode="auto">
        <a:xfrm>
          <a:off x="4772025" y="9201150"/>
          <a:ext cx="2343150" cy="1076325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669999"/>
            </a:gs>
            <a:gs pos="50000">
              <a:srgbClr val="FFFFFF"/>
            </a:gs>
            <a:gs pos="100000">
              <a:srgbClr val="669999"/>
            </a:gs>
          </a:gsLst>
          <a:lin ang="18900000" scaled="1"/>
        </a:gradFill>
        <a:ln w="3175">
          <a:solidFill>
            <a:srgbClr val="669999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SG Equipment Finance</a:t>
          </a:r>
        </a:p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Czech Republic s.r.o.</a:t>
          </a:r>
        </a:p>
        <a:p>
          <a:pPr algn="ctr" rtl="0"/>
          <a:r>
            <a:rPr lang="cs-CZ" sz="1000" b="0" i="0" baseline="0">
              <a:latin typeface="Arial" pitchFamily="34" charset="0"/>
              <a:ea typeface="+mn-ea"/>
              <a:cs typeface="Arial" pitchFamily="34" charset="0"/>
            </a:rPr>
            <a:t>náměstí Junkových 2772/1</a:t>
          </a:r>
          <a:endParaRPr lang="cs-CZ" sz="1000">
            <a:latin typeface="Arial" pitchFamily="34" charset="0"/>
            <a:ea typeface="+mn-ea"/>
            <a:cs typeface="Arial" pitchFamily="34" charset="0"/>
          </a:endParaRPr>
        </a:p>
        <a:p>
          <a:pPr algn="ctr" rtl="0"/>
          <a:r>
            <a:rPr lang="cs-CZ" sz="1000" b="0" i="0" baseline="0">
              <a:latin typeface="Arial" pitchFamily="34" charset="0"/>
              <a:ea typeface="+mn-ea"/>
              <a:cs typeface="Arial" pitchFamily="34" charset="0"/>
            </a:rPr>
            <a:t>155 00 Praha 5</a:t>
          </a:r>
          <a:endParaRPr lang="cs-CZ" sz="100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4</xdr:col>
      <xdr:colOff>228600</xdr:colOff>
      <xdr:row>54</xdr:row>
      <xdr:rowOff>19050</xdr:rowOff>
    </xdr:from>
    <xdr:to>
      <xdr:col>9</xdr:col>
      <xdr:colOff>419100</xdr:colOff>
      <xdr:row>54</xdr:row>
      <xdr:rowOff>19050</xdr:rowOff>
    </xdr:to>
    <xdr:sp macro="" textlink="">
      <xdr:nvSpPr>
        <xdr:cNvPr id="41" name="Line 336"/>
        <xdr:cNvSpPr>
          <a:spLocks noChangeShapeType="1"/>
        </xdr:cNvSpPr>
      </xdr:nvSpPr>
      <xdr:spPr bwMode="auto">
        <a:xfrm>
          <a:off x="2667000" y="8915400"/>
          <a:ext cx="3238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428625</xdr:colOff>
      <xdr:row>54</xdr:row>
      <xdr:rowOff>19050</xdr:rowOff>
    </xdr:from>
    <xdr:to>
      <xdr:col>9</xdr:col>
      <xdr:colOff>428625</xdr:colOff>
      <xdr:row>55</xdr:row>
      <xdr:rowOff>142875</xdr:rowOff>
    </xdr:to>
    <xdr:sp macro="" textlink="">
      <xdr:nvSpPr>
        <xdr:cNvPr id="42" name="Line 337"/>
        <xdr:cNvSpPr>
          <a:spLocks noChangeShapeType="1"/>
        </xdr:cNvSpPr>
      </xdr:nvSpPr>
      <xdr:spPr bwMode="auto">
        <a:xfrm flipV="1">
          <a:off x="5915025" y="8915400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466725</xdr:colOff>
      <xdr:row>54</xdr:row>
      <xdr:rowOff>104775</xdr:rowOff>
    </xdr:from>
    <xdr:to>
      <xdr:col>10</xdr:col>
      <xdr:colOff>247650</xdr:colOff>
      <xdr:row>55</xdr:row>
      <xdr:rowOff>104775</xdr:rowOff>
    </xdr:to>
    <xdr:sp macro="" textlink="">
      <xdr:nvSpPr>
        <xdr:cNvPr id="43" name="Text Box 338"/>
        <xdr:cNvSpPr txBox="1">
          <a:spLocks noChangeArrowheads="1"/>
        </xdr:cNvSpPr>
      </xdr:nvSpPr>
      <xdr:spPr bwMode="auto">
        <a:xfrm>
          <a:off x="5953125" y="9001125"/>
          <a:ext cx="390525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50,1%</a:t>
          </a:r>
        </a:p>
      </xdr:txBody>
    </xdr:sp>
    <xdr:clientData/>
  </xdr:twoCellAnchor>
  <xdr:twoCellAnchor>
    <xdr:from>
      <xdr:col>7</xdr:col>
      <xdr:colOff>504825</xdr:colOff>
      <xdr:row>81</xdr:row>
      <xdr:rowOff>57150</xdr:rowOff>
    </xdr:from>
    <xdr:to>
      <xdr:col>11</xdr:col>
      <xdr:colOff>409575</xdr:colOff>
      <xdr:row>88</xdr:row>
      <xdr:rowOff>0</xdr:rowOff>
    </xdr:to>
    <xdr:sp macro="" textlink="">
      <xdr:nvSpPr>
        <xdr:cNvPr id="44" name="_s1083"/>
        <xdr:cNvSpPr>
          <a:spLocks noChangeArrowheads="1"/>
        </xdr:cNvSpPr>
      </xdr:nvSpPr>
      <xdr:spPr bwMode="auto">
        <a:xfrm>
          <a:off x="4772025" y="13306425"/>
          <a:ext cx="2343150" cy="1076325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CCFFCC"/>
            </a:gs>
            <a:gs pos="50000">
              <a:srgbClr val="FFFFFF"/>
            </a:gs>
            <a:gs pos="100000">
              <a:srgbClr val="CCFFCC"/>
            </a:gs>
          </a:gsLst>
          <a:lin ang="18900000" scaled="1"/>
        </a:gradFill>
        <a:ln w="3175">
          <a:solidFill>
            <a:srgbClr val="669999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Transformovaný fond KB</a:t>
          </a:r>
        </a:p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Penzijní společnosti, a.s.</a:t>
          </a:r>
          <a:r>
            <a:rPr lang="cs-CZ" sz="1000" b="1" i="0" u="none" strike="noStrike" baseline="30000">
              <a:solidFill>
                <a:srgbClr val="000000"/>
              </a:solidFill>
              <a:latin typeface="Arial"/>
              <a:cs typeface="Arial"/>
            </a:rPr>
            <a:t>1)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náměstí Junkových 2772/1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155 00 Praha 5</a:t>
          </a:r>
        </a:p>
      </xdr:txBody>
    </xdr:sp>
    <xdr:clientData/>
  </xdr:twoCellAnchor>
  <xdr:twoCellAnchor>
    <xdr:from>
      <xdr:col>11</xdr:col>
      <xdr:colOff>409575</xdr:colOff>
      <xdr:row>84</xdr:row>
      <xdr:rowOff>123825</xdr:rowOff>
    </xdr:from>
    <xdr:to>
      <xdr:col>12</xdr:col>
      <xdr:colOff>152400</xdr:colOff>
      <xdr:row>84</xdr:row>
      <xdr:rowOff>123825</xdr:rowOff>
    </xdr:to>
    <xdr:sp macro="" textlink="">
      <xdr:nvSpPr>
        <xdr:cNvPr id="45" name="Line 348"/>
        <xdr:cNvSpPr>
          <a:spLocks noChangeShapeType="1"/>
        </xdr:cNvSpPr>
      </xdr:nvSpPr>
      <xdr:spPr bwMode="auto">
        <a:xfrm>
          <a:off x="7115175" y="13858875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46</xdr:row>
      <xdr:rowOff>19050</xdr:rowOff>
    </xdr:from>
    <xdr:to>
      <xdr:col>6</xdr:col>
      <xdr:colOff>180975</xdr:colOff>
      <xdr:row>52</xdr:row>
      <xdr:rowOff>123825</xdr:rowOff>
    </xdr:to>
    <xdr:sp macro="" textlink="">
      <xdr:nvSpPr>
        <xdr:cNvPr id="46" name="_s1075"/>
        <xdr:cNvSpPr>
          <a:spLocks noChangeArrowheads="1"/>
        </xdr:cNvSpPr>
      </xdr:nvSpPr>
      <xdr:spPr bwMode="auto">
        <a:xfrm>
          <a:off x="1495425" y="7620000"/>
          <a:ext cx="2343150" cy="1076325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669999"/>
            </a:gs>
            <a:gs pos="50000">
              <a:srgbClr val="FFFFFF"/>
            </a:gs>
            <a:gs pos="100000">
              <a:srgbClr val="669999"/>
            </a:gs>
          </a:gsLst>
          <a:lin ang="18900000" scaled="1"/>
        </a:gradFill>
        <a:ln w="3175">
          <a:solidFill>
            <a:srgbClr val="669999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NP 33, s.r.o.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Václavské náměstí 796/42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110 00 Praha 1</a:t>
          </a:r>
        </a:p>
      </xdr:txBody>
    </xdr:sp>
    <xdr:clientData/>
  </xdr:twoCellAnchor>
  <xdr:twoCellAnchor>
    <xdr:from>
      <xdr:col>7</xdr:col>
      <xdr:colOff>504825</xdr:colOff>
      <xdr:row>46</xdr:row>
      <xdr:rowOff>19050</xdr:rowOff>
    </xdr:from>
    <xdr:to>
      <xdr:col>11</xdr:col>
      <xdr:colOff>409575</xdr:colOff>
      <xdr:row>52</xdr:row>
      <xdr:rowOff>123825</xdr:rowOff>
    </xdr:to>
    <xdr:sp macro="" textlink="">
      <xdr:nvSpPr>
        <xdr:cNvPr id="47" name="_s1076"/>
        <xdr:cNvSpPr>
          <a:spLocks noChangeArrowheads="1"/>
        </xdr:cNvSpPr>
      </xdr:nvSpPr>
      <xdr:spPr bwMode="auto">
        <a:xfrm>
          <a:off x="4772025" y="7620000"/>
          <a:ext cx="2343150" cy="1076325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669999"/>
            </a:gs>
            <a:gs pos="50000">
              <a:srgbClr val="FFFFFF"/>
            </a:gs>
            <a:gs pos="100000">
              <a:srgbClr val="669999"/>
            </a:gs>
          </a:gsLst>
          <a:lin ang="18900000" scaled="1"/>
        </a:gradFill>
        <a:ln w="3175">
          <a:solidFill>
            <a:srgbClr val="669999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VN 42, s.r.o.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Václavské náměstí 796/42</a:t>
          </a:r>
        </a:p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110 00 Praha 1</a:t>
          </a:r>
        </a:p>
      </xdr:txBody>
    </xdr:sp>
    <xdr:clientData/>
  </xdr:twoCellAnchor>
  <xdr:twoCellAnchor>
    <xdr:from>
      <xdr:col>9</xdr:col>
      <xdr:colOff>428625</xdr:colOff>
      <xdr:row>44</xdr:row>
      <xdr:rowOff>57150</xdr:rowOff>
    </xdr:from>
    <xdr:to>
      <xdr:col>9</xdr:col>
      <xdr:colOff>428625</xdr:colOff>
      <xdr:row>46</xdr:row>
      <xdr:rowOff>19050</xdr:rowOff>
    </xdr:to>
    <xdr:sp macro="" textlink="">
      <xdr:nvSpPr>
        <xdr:cNvPr id="48" name="Line 302"/>
        <xdr:cNvSpPr>
          <a:spLocks noChangeShapeType="1"/>
        </xdr:cNvSpPr>
      </xdr:nvSpPr>
      <xdr:spPr bwMode="auto">
        <a:xfrm flipV="1">
          <a:off x="5915025" y="7334250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476250</xdr:colOff>
      <xdr:row>44</xdr:row>
      <xdr:rowOff>142875</xdr:rowOff>
    </xdr:from>
    <xdr:to>
      <xdr:col>10</xdr:col>
      <xdr:colOff>257175</xdr:colOff>
      <xdr:row>45</xdr:row>
      <xdr:rowOff>142875</xdr:rowOff>
    </xdr:to>
    <xdr:sp macro="" textlink="">
      <xdr:nvSpPr>
        <xdr:cNvPr id="49" name="Text Box 304"/>
        <xdr:cNvSpPr txBox="1">
          <a:spLocks noChangeArrowheads="1"/>
        </xdr:cNvSpPr>
      </xdr:nvSpPr>
      <xdr:spPr bwMode="auto">
        <a:xfrm>
          <a:off x="5962650" y="7419975"/>
          <a:ext cx="390525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100%</a:t>
          </a:r>
        </a:p>
      </xdr:txBody>
    </xdr:sp>
    <xdr:clientData/>
  </xdr:twoCellAnchor>
  <xdr:twoCellAnchor>
    <xdr:from>
      <xdr:col>4</xdr:col>
      <xdr:colOff>238125</xdr:colOff>
      <xdr:row>44</xdr:row>
      <xdr:rowOff>57150</xdr:rowOff>
    </xdr:from>
    <xdr:to>
      <xdr:col>9</xdr:col>
      <xdr:colOff>428625</xdr:colOff>
      <xdr:row>44</xdr:row>
      <xdr:rowOff>57150</xdr:rowOff>
    </xdr:to>
    <xdr:sp macro="" textlink="">
      <xdr:nvSpPr>
        <xdr:cNvPr id="50" name="Line 310"/>
        <xdr:cNvSpPr>
          <a:spLocks noChangeShapeType="1"/>
        </xdr:cNvSpPr>
      </xdr:nvSpPr>
      <xdr:spPr bwMode="auto">
        <a:xfrm>
          <a:off x="2676525" y="7334250"/>
          <a:ext cx="3238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238125</xdr:colOff>
      <xdr:row>44</xdr:row>
      <xdr:rowOff>57150</xdr:rowOff>
    </xdr:from>
    <xdr:to>
      <xdr:col>4</xdr:col>
      <xdr:colOff>238125</xdr:colOff>
      <xdr:row>46</xdr:row>
      <xdr:rowOff>19050</xdr:rowOff>
    </xdr:to>
    <xdr:sp macro="" textlink="">
      <xdr:nvSpPr>
        <xdr:cNvPr id="51" name="Line 311"/>
        <xdr:cNvSpPr>
          <a:spLocks noChangeShapeType="1"/>
        </xdr:cNvSpPr>
      </xdr:nvSpPr>
      <xdr:spPr bwMode="auto">
        <a:xfrm flipV="1">
          <a:off x="2676525" y="7334250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276225</xdr:colOff>
      <xdr:row>44</xdr:row>
      <xdr:rowOff>142875</xdr:rowOff>
    </xdr:from>
    <xdr:to>
      <xdr:col>5</xdr:col>
      <xdr:colOff>57150</xdr:colOff>
      <xdr:row>45</xdr:row>
      <xdr:rowOff>142875</xdr:rowOff>
    </xdr:to>
    <xdr:sp macro="" textlink="">
      <xdr:nvSpPr>
        <xdr:cNvPr id="52" name="Text Box 312"/>
        <xdr:cNvSpPr txBox="1">
          <a:spLocks noChangeArrowheads="1"/>
        </xdr:cNvSpPr>
      </xdr:nvSpPr>
      <xdr:spPr bwMode="auto">
        <a:xfrm>
          <a:off x="2714625" y="7419975"/>
          <a:ext cx="390525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100%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91351t/AppData/Local/Microsoft/Windows/Temporary%20Internet%20Files/Content.Outlook/95QK0XRA/Podklady/K&#345;&#237;&#382;ek_v&#253;choz&#237;_nov&#25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nb.cz/cs/legislativa/vestnik/2014/download/vestnik_2014_15_22114560_priloha_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bsah"/>
      <sheetName val="I. Část 1"/>
      <sheetName val="I. Část 1a"/>
      <sheetName val="I. Část 2"/>
      <sheetName val="I. Část 3"/>
      <sheetName val="I. Část 3a"/>
      <sheetName val="I. Část 3b"/>
      <sheetName val="I. Část 4"/>
      <sheetName val="I. Část 5"/>
      <sheetName val="I. Část 5a"/>
      <sheetName val="I. Část 5b"/>
      <sheetName val="I. Část 6"/>
      <sheetName val="I. Část 7"/>
      <sheetName val="II. Část 1"/>
      <sheetName val="II. Část 2"/>
      <sheetName val="II. Část 3"/>
      <sheetName val="III. Část 1"/>
      <sheetName val="III. Část 2"/>
      <sheetName val="IV. Část 1"/>
      <sheetName val="IV. Část 1a"/>
      <sheetName val="IV. Část 1b"/>
      <sheetName val="IV. Část 1c"/>
      <sheetName val="IV. Část 2"/>
      <sheetName val="IV. Část 2a"/>
      <sheetName val="IV. Část 2b"/>
      <sheetName val="IV. Část 3"/>
      <sheetName val="IV. Část 3a"/>
      <sheetName val="IV. Část 3b"/>
      <sheetName val="IV. Část 3c"/>
      <sheetName val="IV. Část 3d"/>
      <sheetName val="V. Část 1"/>
      <sheetName val="V. Část 2"/>
      <sheetName val="V. Část 3"/>
      <sheetName val="V. Část 4"/>
      <sheetName val="Číselník 1"/>
      <sheetName val="Číselník 2"/>
    </sheetNames>
    <sheetDataSet>
      <sheetData sheetId="0">
        <row r="3">
          <cell r="A3" t="str">
            <v>Informace platné k datu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bsah"/>
      <sheetName val="I. Část 1"/>
      <sheetName val="I. Část 1a"/>
      <sheetName val="I. Část 2"/>
      <sheetName val="I. Část 3"/>
      <sheetName val="I. Část 3a"/>
      <sheetName val="I. Část 3b"/>
      <sheetName val="I. Část 4"/>
      <sheetName val="I. Část 5"/>
      <sheetName val="I. Část 5a"/>
      <sheetName val="I. Část 5b"/>
      <sheetName val="I. Část 6"/>
      <sheetName val="I. Část 7"/>
      <sheetName val="II. Část 1"/>
      <sheetName val="II. Část 2"/>
      <sheetName val="II. Část 3"/>
      <sheetName val="III. Část 1"/>
      <sheetName val="III. Část 2"/>
      <sheetName val="IV. Část 1"/>
      <sheetName val="IV. Část 1a"/>
      <sheetName val="IV. Část 1b"/>
      <sheetName val="IV. Část 1c"/>
      <sheetName val="IV. Část 2"/>
      <sheetName val="IV. Část 2a"/>
      <sheetName val="IV. Část 2b"/>
      <sheetName val="IV. Část 3"/>
      <sheetName val="IV. Část 3a"/>
      <sheetName val="IV. Část 3b"/>
      <sheetName val="IV. Část 3c"/>
      <sheetName val="IV. Část 3d"/>
      <sheetName val="V. Část 1"/>
      <sheetName val="V. Část 2"/>
      <sheetName val="V. Část 3"/>
      <sheetName val="V. Část 4"/>
      <sheetName val="Číselník 1"/>
      <sheetName val="Číselník 2"/>
    </sheetNames>
    <sheetDataSet>
      <sheetData sheetId="0">
        <row r="3">
          <cell r="A3" t="str">
            <v>Informace platné k datu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3"/>
  <sheetViews>
    <sheetView tabSelected="1" zoomScaleNormal="100" workbookViewId="0">
      <selection sqref="A1:E1"/>
    </sheetView>
  </sheetViews>
  <sheetFormatPr defaultRowHeight="15" outlineLevelRow="2"/>
  <cols>
    <col min="1" max="1" width="19.5703125" customWidth="1"/>
    <col min="2" max="2" width="35.5703125" customWidth="1"/>
    <col min="3" max="3" width="33.28515625" customWidth="1"/>
    <col min="4" max="4" width="35.7109375" customWidth="1"/>
    <col min="5" max="5" width="16.7109375" customWidth="1"/>
  </cols>
  <sheetData>
    <row r="1" spans="1:5" ht="27.95" customHeight="1">
      <c r="A1" s="231" t="s">
        <v>305</v>
      </c>
      <c r="B1" s="231"/>
      <c r="C1" s="231"/>
      <c r="D1" s="231"/>
      <c r="E1" s="231"/>
    </row>
    <row r="2" spans="1:5" ht="9.9499999999999993" customHeight="1">
      <c r="A2" s="233"/>
      <c r="B2" s="233"/>
      <c r="C2" s="233"/>
      <c r="D2" s="233"/>
      <c r="E2" s="233"/>
    </row>
    <row r="3" spans="1:5">
      <c r="A3" s="232" t="s">
        <v>155</v>
      </c>
      <c r="B3" s="232"/>
      <c r="C3" s="232"/>
      <c r="D3" s="232"/>
      <c r="E3" s="232"/>
    </row>
    <row r="4" spans="1:5">
      <c r="A4" s="232" t="s">
        <v>46</v>
      </c>
      <c r="B4" s="232"/>
      <c r="C4" s="232"/>
      <c r="D4" s="232"/>
      <c r="E4" s="232"/>
    </row>
    <row r="5" spans="1:5" ht="9.9499999999999993" customHeight="1" thickBot="1">
      <c r="A5" s="256"/>
      <c r="B5" s="256"/>
      <c r="C5" s="256"/>
      <c r="D5" s="256"/>
      <c r="E5" s="256"/>
    </row>
    <row r="6" spans="1:5" ht="20.100000000000001" customHeight="1">
      <c r="A6" s="257" t="s">
        <v>46</v>
      </c>
      <c r="B6" s="258"/>
      <c r="C6" s="258"/>
      <c r="D6" s="259"/>
      <c r="E6" s="263" t="s">
        <v>306</v>
      </c>
    </row>
    <row r="7" spans="1:5" ht="20.100000000000001" customHeight="1" thickBot="1">
      <c r="A7" s="260"/>
      <c r="B7" s="261"/>
      <c r="C7" s="261"/>
      <c r="D7" s="262"/>
      <c r="E7" s="264"/>
    </row>
    <row r="8" spans="1:5" ht="15" customHeight="1" thickBot="1">
      <c r="A8" s="265"/>
      <c r="B8" s="266"/>
      <c r="C8" s="267"/>
      <c r="D8" s="107">
        <v>41912</v>
      </c>
      <c r="E8" s="108"/>
    </row>
    <row r="9" spans="1:5">
      <c r="A9" s="271" t="s">
        <v>45</v>
      </c>
      <c r="B9" s="282"/>
      <c r="C9" s="272"/>
      <c r="D9" s="54" t="s">
        <v>193</v>
      </c>
      <c r="E9" s="273" t="s">
        <v>44</v>
      </c>
    </row>
    <row r="10" spans="1:5">
      <c r="A10" s="276" t="s">
        <v>43</v>
      </c>
      <c r="B10" s="283"/>
      <c r="C10" s="277"/>
      <c r="D10" s="10" t="s">
        <v>32</v>
      </c>
      <c r="E10" s="274"/>
    </row>
    <row r="11" spans="1:5" ht="25.5">
      <c r="A11" s="276" t="s">
        <v>42</v>
      </c>
      <c r="B11" s="283"/>
      <c r="C11" s="277"/>
      <c r="D11" s="10" t="s">
        <v>194</v>
      </c>
      <c r="E11" s="274"/>
    </row>
    <row r="12" spans="1:5" ht="15.75" thickBot="1">
      <c r="A12" s="234" t="s">
        <v>41</v>
      </c>
      <c r="B12" s="235"/>
      <c r="C12" s="278"/>
      <c r="D12" s="53" t="s">
        <v>195</v>
      </c>
      <c r="E12" s="275"/>
    </row>
    <row r="13" spans="1:5" ht="25.5">
      <c r="A13" s="271" t="s">
        <v>40</v>
      </c>
      <c r="B13" s="282"/>
      <c r="C13" s="272"/>
      <c r="D13" s="55" t="s">
        <v>196</v>
      </c>
      <c r="E13" s="273" t="s">
        <v>39</v>
      </c>
    </row>
    <row r="14" spans="1:5">
      <c r="A14" s="276" t="s">
        <v>38</v>
      </c>
      <c r="B14" s="283"/>
      <c r="C14" s="277"/>
      <c r="D14" s="56" t="s">
        <v>307</v>
      </c>
      <c r="E14" s="274"/>
    </row>
    <row r="15" spans="1:5" ht="26.25" thickBot="1">
      <c r="A15" s="234" t="s">
        <v>37</v>
      </c>
      <c r="B15" s="235"/>
      <c r="C15" s="278"/>
      <c r="D15" s="53" t="s">
        <v>308</v>
      </c>
      <c r="E15" s="275"/>
    </row>
    <row r="16" spans="1:5" ht="15.75" thickBot="1">
      <c r="A16" s="268" t="s">
        <v>36</v>
      </c>
      <c r="B16" s="269"/>
      <c r="C16" s="270"/>
      <c r="D16" s="102">
        <v>562500000</v>
      </c>
      <c r="E16" s="24" t="s">
        <v>35</v>
      </c>
    </row>
    <row r="17" spans="1:5" ht="15.75" thickBot="1">
      <c r="A17" s="268" t="s">
        <v>34</v>
      </c>
      <c r="B17" s="269"/>
      <c r="C17" s="270"/>
      <c r="D17" s="102">
        <v>562500000</v>
      </c>
      <c r="E17" s="7" t="s">
        <v>33</v>
      </c>
    </row>
    <row r="18" spans="1:5">
      <c r="A18" s="279" t="s">
        <v>32</v>
      </c>
      <c r="B18" s="271" t="s">
        <v>31</v>
      </c>
      <c r="C18" s="272"/>
      <c r="D18" s="288" t="s">
        <v>290</v>
      </c>
      <c r="E18" s="273" t="s">
        <v>30</v>
      </c>
    </row>
    <row r="19" spans="1:5">
      <c r="A19" s="280"/>
      <c r="B19" s="276" t="s">
        <v>23</v>
      </c>
      <c r="C19" s="277"/>
      <c r="D19" s="289"/>
      <c r="E19" s="274"/>
    </row>
    <row r="20" spans="1:5" ht="15.75" thickBot="1">
      <c r="A20" s="281"/>
      <c r="B20" s="234" t="s">
        <v>22</v>
      </c>
      <c r="C20" s="278"/>
      <c r="D20" s="290"/>
      <c r="E20" s="275"/>
    </row>
    <row r="21" spans="1:5" ht="24.75" customHeight="1" thickBot="1">
      <c r="A21" s="304" t="s">
        <v>29</v>
      </c>
      <c r="B21" s="305"/>
      <c r="C21" s="306"/>
      <c r="D21" s="57" t="s">
        <v>197</v>
      </c>
      <c r="E21" s="7" t="s">
        <v>28</v>
      </c>
    </row>
    <row r="22" spans="1:5" ht="24.75" customHeight="1">
      <c r="A22" s="293" t="s">
        <v>27</v>
      </c>
      <c r="B22" s="286" t="s">
        <v>26</v>
      </c>
      <c r="C22" s="287"/>
      <c r="D22" s="52" t="s">
        <v>198</v>
      </c>
      <c r="E22" s="273" t="s">
        <v>25</v>
      </c>
    </row>
    <row r="23" spans="1:5" ht="25.5" customHeight="1">
      <c r="A23" s="294"/>
      <c r="B23" s="298" t="s">
        <v>24</v>
      </c>
      <c r="C23" s="6" t="s">
        <v>31</v>
      </c>
      <c r="D23" s="291"/>
      <c r="E23" s="284"/>
    </row>
    <row r="24" spans="1:5">
      <c r="A24" s="294"/>
      <c r="B24" s="299"/>
      <c r="C24" s="5" t="s">
        <v>23</v>
      </c>
      <c r="D24" s="289"/>
      <c r="E24" s="284"/>
    </row>
    <row r="25" spans="1:5">
      <c r="A25" s="294"/>
      <c r="B25" s="299"/>
      <c r="C25" s="5" t="s">
        <v>22</v>
      </c>
      <c r="D25" s="292"/>
      <c r="E25" s="284"/>
    </row>
    <row r="26" spans="1:5">
      <c r="A26" s="294"/>
      <c r="B26" s="299"/>
      <c r="C26" s="5" t="s">
        <v>21</v>
      </c>
      <c r="D26" s="58"/>
      <c r="E26" s="284"/>
    </row>
    <row r="27" spans="1:5" ht="15" customHeight="1">
      <c r="A27" s="294"/>
      <c r="B27" s="300"/>
      <c r="C27" s="5" t="s">
        <v>17</v>
      </c>
      <c r="D27" s="56"/>
      <c r="E27" s="284"/>
    </row>
    <row r="28" spans="1:5" ht="25.5">
      <c r="A28" s="294"/>
      <c r="B28" s="298" t="s">
        <v>20</v>
      </c>
      <c r="C28" s="5" t="s">
        <v>19</v>
      </c>
      <c r="D28" s="58"/>
      <c r="E28" s="284"/>
    </row>
    <row r="29" spans="1:5" ht="25.5">
      <c r="A29" s="294"/>
      <c r="B29" s="299"/>
      <c r="C29" s="5" t="s">
        <v>18</v>
      </c>
      <c r="D29" s="58"/>
      <c r="E29" s="284"/>
    </row>
    <row r="30" spans="1:5" ht="25.5">
      <c r="A30" s="294"/>
      <c r="B30" s="299"/>
      <c r="C30" s="5" t="s">
        <v>17</v>
      </c>
      <c r="D30" s="56"/>
      <c r="E30" s="284"/>
    </row>
    <row r="31" spans="1:5" ht="39" thickBot="1">
      <c r="A31" s="295"/>
      <c r="B31" s="301"/>
      <c r="C31" s="2" t="s">
        <v>16</v>
      </c>
      <c r="D31" s="4"/>
      <c r="E31" s="285"/>
    </row>
    <row r="32" spans="1:5" ht="30" customHeight="1">
      <c r="A32" s="296" t="s">
        <v>167</v>
      </c>
      <c r="B32" s="302" t="s">
        <v>168</v>
      </c>
      <c r="C32" s="302"/>
      <c r="D32" s="101">
        <v>4917000</v>
      </c>
      <c r="E32" s="273" t="s">
        <v>15</v>
      </c>
    </row>
    <row r="33" spans="1:5" ht="34.5" customHeight="1" thickBot="1">
      <c r="A33" s="297"/>
      <c r="B33" s="303" t="s">
        <v>169</v>
      </c>
      <c r="C33" s="303"/>
      <c r="D33" s="4">
        <v>0</v>
      </c>
      <c r="E33" s="275"/>
    </row>
    <row r="34" spans="1:5" ht="15" customHeight="1" thickBot="1">
      <c r="A34" s="310"/>
      <c r="B34" s="311"/>
      <c r="C34" s="311"/>
      <c r="D34" s="311"/>
      <c r="E34" s="312"/>
    </row>
    <row r="35" spans="1:5" s="105" customFormat="1" ht="15" customHeight="1">
      <c r="A35" s="313" t="s">
        <v>14</v>
      </c>
      <c r="B35" s="314"/>
      <c r="C35" s="314"/>
      <c r="D35" s="314"/>
      <c r="E35" s="315"/>
    </row>
    <row r="36" spans="1:5" s="105" customFormat="1" ht="15" customHeight="1">
      <c r="A36" s="243" t="s">
        <v>13</v>
      </c>
      <c r="B36" s="244"/>
      <c r="C36" s="244"/>
      <c r="D36" s="245" t="s">
        <v>203</v>
      </c>
      <c r="E36" s="246"/>
    </row>
    <row r="37" spans="1:5" s="105" customFormat="1" ht="15" customHeight="1">
      <c r="A37" s="243" t="s">
        <v>12</v>
      </c>
      <c r="B37" s="247"/>
      <c r="C37" s="109" t="s">
        <v>11</v>
      </c>
      <c r="D37" s="249" t="s">
        <v>204</v>
      </c>
      <c r="E37" s="250"/>
    </row>
    <row r="38" spans="1:5" s="105" customFormat="1">
      <c r="A38" s="248"/>
      <c r="B38" s="247"/>
      <c r="C38" s="109" t="s">
        <v>10</v>
      </c>
      <c r="D38" s="249" t="s">
        <v>205</v>
      </c>
      <c r="E38" s="250"/>
    </row>
    <row r="39" spans="1:5" s="105" customFormat="1">
      <c r="A39" s="248"/>
      <c r="B39" s="247"/>
      <c r="C39" s="110" t="s">
        <v>9</v>
      </c>
      <c r="D39" s="251" t="s">
        <v>206</v>
      </c>
      <c r="E39" s="252"/>
    </row>
    <row r="40" spans="1:5" s="105" customFormat="1" ht="15" customHeight="1">
      <c r="A40" s="237" t="s">
        <v>8</v>
      </c>
      <c r="B40" s="238"/>
      <c r="C40" s="238"/>
      <c r="D40" s="238"/>
      <c r="E40" s="239"/>
    </row>
    <row r="41" spans="1:5" s="106" customFormat="1" ht="110.25" customHeight="1">
      <c r="A41" s="240" t="s">
        <v>291</v>
      </c>
      <c r="B41" s="316"/>
      <c r="C41" s="316"/>
      <c r="D41" s="316"/>
      <c r="E41" s="317"/>
    </row>
    <row r="42" spans="1:5" s="105" customFormat="1" ht="15" customHeight="1" outlineLevel="1">
      <c r="A42" s="237" t="s">
        <v>7</v>
      </c>
      <c r="B42" s="238"/>
      <c r="C42" s="238"/>
      <c r="D42" s="238"/>
      <c r="E42" s="239"/>
    </row>
    <row r="43" spans="1:5" s="105" customFormat="1" ht="43.5" customHeight="1" outlineLevel="1" thickBot="1">
      <c r="A43" s="234" t="s">
        <v>293</v>
      </c>
      <c r="B43" s="235"/>
      <c r="C43" s="235"/>
      <c r="D43" s="235"/>
      <c r="E43" s="236"/>
    </row>
    <row r="44" spans="1:5" s="105" customFormat="1" ht="15.75" outlineLevel="2" thickBot="1">
      <c r="A44" s="307"/>
      <c r="B44" s="308"/>
      <c r="C44" s="308"/>
      <c r="D44" s="308"/>
      <c r="E44" s="309"/>
    </row>
    <row r="45" spans="1:5" s="105" customFormat="1" ht="15" customHeight="1" outlineLevel="2">
      <c r="A45" s="253" t="s">
        <v>14</v>
      </c>
      <c r="B45" s="254"/>
      <c r="C45" s="254"/>
      <c r="D45" s="254"/>
      <c r="E45" s="255"/>
    </row>
    <row r="46" spans="1:5" s="105" customFormat="1" ht="15" customHeight="1" outlineLevel="2">
      <c r="A46" s="243" t="s">
        <v>13</v>
      </c>
      <c r="B46" s="244"/>
      <c r="C46" s="244"/>
      <c r="D46" s="245" t="s">
        <v>207</v>
      </c>
      <c r="E46" s="246"/>
    </row>
    <row r="47" spans="1:5" s="105" customFormat="1" ht="15" customHeight="1" outlineLevel="2">
      <c r="A47" s="243" t="s">
        <v>12</v>
      </c>
      <c r="B47" s="247"/>
      <c r="C47" s="109" t="s">
        <v>11</v>
      </c>
      <c r="D47" s="249" t="s">
        <v>204</v>
      </c>
      <c r="E47" s="250"/>
    </row>
    <row r="48" spans="1:5" s="105" customFormat="1" outlineLevel="2">
      <c r="A48" s="248"/>
      <c r="B48" s="247"/>
      <c r="C48" s="109" t="s">
        <v>10</v>
      </c>
      <c r="D48" s="249" t="s">
        <v>208</v>
      </c>
      <c r="E48" s="250"/>
    </row>
    <row r="49" spans="1:5" s="105" customFormat="1" outlineLevel="2">
      <c r="A49" s="248"/>
      <c r="B49" s="247"/>
      <c r="C49" s="110" t="s">
        <v>9</v>
      </c>
      <c r="D49" s="251" t="s">
        <v>209</v>
      </c>
      <c r="E49" s="252"/>
    </row>
    <row r="50" spans="1:5" s="105" customFormat="1" ht="15" customHeight="1" outlineLevel="2">
      <c r="A50" s="237" t="s">
        <v>8</v>
      </c>
      <c r="B50" s="238"/>
      <c r="C50" s="238"/>
      <c r="D50" s="238"/>
      <c r="E50" s="239"/>
    </row>
    <row r="51" spans="1:5" s="105" customFormat="1" ht="56.25" customHeight="1" outlineLevel="2">
      <c r="A51" s="240" t="s">
        <v>210</v>
      </c>
      <c r="B51" s="316"/>
      <c r="C51" s="316"/>
      <c r="D51" s="316"/>
      <c r="E51" s="317"/>
    </row>
    <row r="52" spans="1:5" s="105" customFormat="1" ht="15" customHeight="1" outlineLevel="2">
      <c r="A52" s="237" t="s">
        <v>7</v>
      </c>
      <c r="B52" s="238"/>
      <c r="C52" s="238"/>
      <c r="D52" s="238"/>
      <c r="E52" s="239"/>
    </row>
    <row r="53" spans="1:5" s="105" customFormat="1" ht="18" customHeight="1" outlineLevel="2" thickBot="1">
      <c r="A53" s="234" t="s">
        <v>266</v>
      </c>
      <c r="B53" s="235"/>
      <c r="C53" s="235"/>
      <c r="D53" s="235"/>
      <c r="E53" s="236"/>
    </row>
    <row r="54" spans="1:5" s="105" customFormat="1" ht="15.75" outlineLevel="2" thickBot="1">
      <c r="A54" s="307"/>
      <c r="B54" s="308"/>
      <c r="C54" s="308"/>
      <c r="D54" s="308"/>
      <c r="E54" s="309"/>
    </row>
    <row r="55" spans="1:5" s="105" customFormat="1" ht="15" customHeight="1" outlineLevel="2">
      <c r="A55" s="253" t="s">
        <v>14</v>
      </c>
      <c r="B55" s="254"/>
      <c r="C55" s="254"/>
      <c r="D55" s="254"/>
      <c r="E55" s="255"/>
    </row>
    <row r="56" spans="1:5" s="105" customFormat="1" ht="15" customHeight="1" outlineLevel="2">
      <c r="A56" s="243" t="s">
        <v>13</v>
      </c>
      <c r="B56" s="244"/>
      <c r="C56" s="244"/>
      <c r="D56" s="245" t="s">
        <v>211</v>
      </c>
      <c r="E56" s="246"/>
    </row>
    <row r="57" spans="1:5" s="105" customFormat="1" ht="15" customHeight="1" outlineLevel="2">
      <c r="A57" s="243" t="s">
        <v>12</v>
      </c>
      <c r="B57" s="247"/>
      <c r="C57" s="109" t="s">
        <v>11</v>
      </c>
      <c r="D57" s="249" t="s">
        <v>204</v>
      </c>
      <c r="E57" s="250"/>
    </row>
    <row r="58" spans="1:5" s="105" customFormat="1" outlineLevel="2">
      <c r="A58" s="248"/>
      <c r="B58" s="247"/>
      <c r="C58" s="109" t="s">
        <v>10</v>
      </c>
      <c r="D58" s="249" t="s">
        <v>212</v>
      </c>
      <c r="E58" s="250"/>
    </row>
    <row r="59" spans="1:5" s="105" customFormat="1" outlineLevel="2">
      <c r="A59" s="248"/>
      <c r="B59" s="247"/>
      <c r="C59" s="110" t="s">
        <v>9</v>
      </c>
      <c r="D59" s="251" t="s">
        <v>267</v>
      </c>
      <c r="E59" s="252"/>
    </row>
    <row r="60" spans="1:5" s="105" customFormat="1" ht="15" customHeight="1" outlineLevel="2">
      <c r="A60" s="237" t="s">
        <v>8</v>
      </c>
      <c r="B60" s="238"/>
      <c r="C60" s="238"/>
      <c r="D60" s="238"/>
      <c r="E60" s="239"/>
    </row>
    <row r="61" spans="1:5" s="105" customFormat="1" ht="83.25" customHeight="1" outlineLevel="2">
      <c r="A61" s="240" t="s">
        <v>268</v>
      </c>
      <c r="B61" s="316"/>
      <c r="C61" s="316"/>
      <c r="D61" s="316"/>
      <c r="E61" s="317"/>
    </row>
    <row r="62" spans="1:5" s="105" customFormat="1" ht="15" customHeight="1" outlineLevel="2">
      <c r="A62" s="237" t="s">
        <v>7</v>
      </c>
      <c r="B62" s="238"/>
      <c r="C62" s="238"/>
      <c r="D62" s="238"/>
      <c r="E62" s="239"/>
    </row>
    <row r="63" spans="1:5" s="105" customFormat="1" ht="52.5" customHeight="1" outlineLevel="2" thickBot="1">
      <c r="A63" s="234" t="s">
        <v>292</v>
      </c>
      <c r="B63" s="235"/>
      <c r="C63" s="235"/>
      <c r="D63" s="235"/>
      <c r="E63" s="236"/>
    </row>
    <row r="64" spans="1:5" s="105" customFormat="1" ht="15.75" outlineLevel="2" thickBot="1">
      <c r="A64" s="307"/>
      <c r="B64" s="308"/>
      <c r="C64" s="308"/>
      <c r="D64" s="308"/>
      <c r="E64" s="309"/>
    </row>
    <row r="65" spans="1:7" s="105" customFormat="1" ht="15" customHeight="1" outlineLevel="2">
      <c r="A65" s="253" t="s">
        <v>14</v>
      </c>
      <c r="B65" s="254"/>
      <c r="C65" s="254"/>
      <c r="D65" s="254"/>
      <c r="E65" s="255"/>
    </row>
    <row r="66" spans="1:7" s="105" customFormat="1" ht="15" customHeight="1" outlineLevel="2">
      <c r="A66" s="243" t="s">
        <v>13</v>
      </c>
      <c r="B66" s="244"/>
      <c r="C66" s="244"/>
      <c r="D66" s="245" t="s">
        <v>213</v>
      </c>
      <c r="E66" s="246"/>
    </row>
    <row r="67" spans="1:7" s="105" customFormat="1" ht="15" customHeight="1" outlineLevel="2">
      <c r="A67" s="243" t="s">
        <v>12</v>
      </c>
      <c r="B67" s="247"/>
      <c r="C67" s="109" t="s">
        <v>11</v>
      </c>
      <c r="D67" s="249" t="s">
        <v>204</v>
      </c>
      <c r="E67" s="250"/>
    </row>
    <row r="68" spans="1:7" s="105" customFormat="1" outlineLevel="2">
      <c r="A68" s="248"/>
      <c r="B68" s="247"/>
      <c r="C68" s="109" t="s">
        <v>10</v>
      </c>
      <c r="D68" s="249" t="s">
        <v>212</v>
      </c>
      <c r="E68" s="250"/>
    </row>
    <row r="69" spans="1:7" s="105" customFormat="1" outlineLevel="2">
      <c r="A69" s="248"/>
      <c r="B69" s="247"/>
      <c r="C69" s="110" t="s">
        <v>9</v>
      </c>
      <c r="D69" s="251" t="s">
        <v>269</v>
      </c>
      <c r="E69" s="252"/>
    </row>
    <row r="70" spans="1:7" s="105" customFormat="1" ht="15" customHeight="1" outlineLevel="2">
      <c r="A70" s="237" t="s">
        <v>8</v>
      </c>
      <c r="B70" s="238"/>
      <c r="C70" s="238"/>
      <c r="D70" s="238"/>
      <c r="E70" s="239"/>
    </row>
    <row r="71" spans="1:7" s="105" customFormat="1" ht="78" customHeight="1" outlineLevel="2">
      <c r="A71" s="240" t="s">
        <v>214</v>
      </c>
      <c r="B71" s="316"/>
      <c r="C71" s="316"/>
      <c r="D71" s="316"/>
      <c r="E71" s="317"/>
    </row>
    <row r="72" spans="1:7" s="105" customFormat="1" ht="15" customHeight="1" outlineLevel="2">
      <c r="A72" s="237" t="s">
        <v>7</v>
      </c>
      <c r="B72" s="238"/>
      <c r="C72" s="238"/>
      <c r="D72" s="238"/>
      <c r="E72" s="239"/>
    </row>
    <row r="73" spans="1:7" s="105" customFormat="1" ht="17.25" customHeight="1" outlineLevel="2" thickBot="1">
      <c r="A73" s="234" t="s">
        <v>215</v>
      </c>
      <c r="B73" s="235"/>
      <c r="C73" s="235"/>
      <c r="D73" s="235"/>
      <c r="E73" s="236"/>
    </row>
    <row r="74" spans="1:7" s="105" customFormat="1" ht="15.75" outlineLevel="2" thickBot="1">
      <c r="A74" s="307"/>
      <c r="B74" s="308"/>
      <c r="C74" s="308"/>
      <c r="D74" s="308"/>
      <c r="E74" s="309"/>
    </row>
    <row r="75" spans="1:7" s="105" customFormat="1" ht="15" customHeight="1" outlineLevel="2">
      <c r="A75" s="253" t="s">
        <v>14</v>
      </c>
      <c r="B75" s="254"/>
      <c r="C75" s="254"/>
      <c r="D75" s="254"/>
      <c r="E75" s="255"/>
    </row>
    <row r="76" spans="1:7" s="105" customFormat="1" ht="15" customHeight="1" outlineLevel="2">
      <c r="A76" s="243" t="s">
        <v>13</v>
      </c>
      <c r="B76" s="244"/>
      <c r="C76" s="244"/>
      <c r="D76" s="245" t="s">
        <v>216</v>
      </c>
      <c r="E76" s="246"/>
    </row>
    <row r="77" spans="1:7" s="105" customFormat="1" ht="15" customHeight="1" outlineLevel="2">
      <c r="A77" s="243" t="s">
        <v>12</v>
      </c>
      <c r="B77" s="247"/>
      <c r="C77" s="109" t="s">
        <v>11</v>
      </c>
      <c r="D77" s="249" t="s">
        <v>204</v>
      </c>
      <c r="E77" s="250"/>
      <c r="G77" s="122"/>
    </row>
    <row r="78" spans="1:7" s="105" customFormat="1" outlineLevel="2">
      <c r="A78" s="248"/>
      <c r="B78" s="247"/>
      <c r="C78" s="109" t="s">
        <v>10</v>
      </c>
      <c r="D78" s="249" t="s">
        <v>217</v>
      </c>
      <c r="E78" s="250"/>
    </row>
    <row r="79" spans="1:7" s="105" customFormat="1" outlineLevel="2">
      <c r="A79" s="248"/>
      <c r="B79" s="247"/>
      <c r="C79" s="110" t="s">
        <v>9</v>
      </c>
      <c r="D79" s="251" t="s">
        <v>218</v>
      </c>
      <c r="E79" s="252"/>
    </row>
    <row r="80" spans="1:7" s="105" customFormat="1" ht="15" customHeight="1" outlineLevel="2">
      <c r="A80" s="237" t="s">
        <v>8</v>
      </c>
      <c r="B80" s="238"/>
      <c r="C80" s="238"/>
      <c r="D80" s="238"/>
      <c r="E80" s="239"/>
    </row>
    <row r="81" spans="1:5" s="105" customFormat="1" ht="41.25" customHeight="1" outlineLevel="2">
      <c r="A81" s="240" t="s">
        <v>270</v>
      </c>
      <c r="B81" s="316"/>
      <c r="C81" s="316"/>
      <c r="D81" s="316"/>
      <c r="E81" s="317"/>
    </row>
    <row r="82" spans="1:5" s="105" customFormat="1" ht="15" customHeight="1" outlineLevel="2">
      <c r="A82" s="237" t="s">
        <v>7</v>
      </c>
      <c r="B82" s="238"/>
      <c r="C82" s="238"/>
      <c r="D82" s="238"/>
      <c r="E82" s="239"/>
    </row>
    <row r="83" spans="1:5" s="105" customFormat="1" ht="15.75" outlineLevel="2" thickBot="1">
      <c r="A83" s="234" t="s">
        <v>201</v>
      </c>
      <c r="B83" s="235"/>
      <c r="C83" s="235"/>
      <c r="D83" s="235"/>
      <c r="E83" s="236"/>
    </row>
    <row r="84" spans="1:5" s="105" customFormat="1" ht="15.75" outlineLevel="2" thickBot="1">
      <c r="A84" s="307"/>
      <c r="B84" s="308"/>
      <c r="C84" s="308"/>
      <c r="D84" s="308"/>
      <c r="E84" s="309"/>
    </row>
    <row r="85" spans="1:5" s="105" customFormat="1" ht="15" customHeight="1" outlineLevel="2">
      <c r="A85" s="253" t="s">
        <v>14</v>
      </c>
      <c r="B85" s="254"/>
      <c r="C85" s="254"/>
      <c r="D85" s="254"/>
      <c r="E85" s="255"/>
    </row>
    <row r="86" spans="1:5" s="105" customFormat="1" ht="15" customHeight="1" outlineLevel="2">
      <c r="A86" s="243" t="s">
        <v>13</v>
      </c>
      <c r="B86" s="244"/>
      <c r="C86" s="244"/>
      <c r="D86" s="245" t="s">
        <v>219</v>
      </c>
      <c r="E86" s="246"/>
    </row>
    <row r="87" spans="1:5" s="105" customFormat="1" ht="15" customHeight="1" outlineLevel="2">
      <c r="A87" s="243" t="s">
        <v>12</v>
      </c>
      <c r="B87" s="247"/>
      <c r="C87" s="109" t="s">
        <v>11</v>
      </c>
      <c r="D87" s="249" t="s">
        <v>204</v>
      </c>
      <c r="E87" s="250"/>
    </row>
    <row r="88" spans="1:5" s="105" customFormat="1" outlineLevel="2">
      <c r="A88" s="248"/>
      <c r="B88" s="247"/>
      <c r="C88" s="109" t="s">
        <v>10</v>
      </c>
      <c r="D88" s="249" t="s">
        <v>220</v>
      </c>
      <c r="E88" s="250"/>
    </row>
    <row r="89" spans="1:5" s="105" customFormat="1" outlineLevel="2">
      <c r="A89" s="248"/>
      <c r="B89" s="247"/>
      <c r="C89" s="110" t="s">
        <v>9</v>
      </c>
      <c r="D89" s="251" t="s">
        <v>218</v>
      </c>
      <c r="E89" s="252"/>
    </row>
    <row r="90" spans="1:5" s="105" customFormat="1" ht="15" customHeight="1" outlineLevel="2">
      <c r="A90" s="237" t="s">
        <v>8</v>
      </c>
      <c r="B90" s="238"/>
      <c r="C90" s="238"/>
      <c r="D90" s="238"/>
      <c r="E90" s="239"/>
    </row>
    <row r="91" spans="1:5" s="105" customFormat="1" ht="42.95" customHeight="1" outlineLevel="2">
      <c r="A91" s="240" t="s">
        <v>221</v>
      </c>
      <c r="B91" s="316"/>
      <c r="C91" s="316"/>
      <c r="D91" s="316"/>
      <c r="E91" s="317"/>
    </row>
    <row r="92" spans="1:5" s="105" customFormat="1" ht="15" customHeight="1" outlineLevel="2">
      <c r="A92" s="237" t="s">
        <v>7</v>
      </c>
      <c r="B92" s="238"/>
      <c r="C92" s="238"/>
      <c r="D92" s="238"/>
      <c r="E92" s="239"/>
    </row>
    <row r="93" spans="1:5" s="105" customFormat="1" ht="15.75" outlineLevel="2" thickBot="1">
      <c r="A93" s="234" t="s">
        <v>201</v>
      </c>
      <c r="B93" s="235"/>
      <c r="C93" s="235"/>
      <c r="D93" s="235"/>
      <c r="E93" s="236"/>
    </row>
    <row r="94" spans="1:5" s="105" customFormat="1" ht="15.75" outlineLevel="2" thickBot="1">
      <c r="A94" s="307"/>
      <c r="B94" s="308"/>
      <c r="C94" s="308"/>
      <c r="D94" s="308"/>
      <c r="E94" s="309"/>
    </row>
    <row r="95" spans="1:5" s="105" customFormat="1" ht="15" customHeight="1" outlineLevel="2">
      <c r="A95" s="253" t="s">
        <v>14</v>
      </c>
      <c r="B95" s="254"/>
      <c r="C95" s="254"/>
      <c r="D95" s="254"/>
      <c r="E95" s="255"/>
    </row>
    <row r="96" spans="1:5" s="105" customFormat="1" ht="15" customHeight="1" outlineLevel="2">
      <c r="A96" s="243" t="s">
        <v>13</v>
      </c>
      <c r="B96" s="244"/>
      <c r="C96" s="244"/>
      <c r="D96" s="245" t="s">
        <v>300</v>
      </c>
      <c r="E96" s="246"/>
    </row>
    <row r="97" spans="1:7" s="105" customFormat="1" ht="15" customHeight="1" outlineLevel="2">
      <c r="A97" s="243" t="s">
        <v>12</v>
      </c>
      <c r="B97" s="247"/>
      <c r="C97" s="109" t="s">
        <v>11</v>
      </c>
      <c r="D97" s="249" t="s">
        <v>222</v>
      </c>
      <c r="E97" s="250"/>
      <c r="G97" s="122"/>
    </row>
    <row r="98" spans="1:7" s="105" customFormat="1" outlineLevel="2">
      <c r="A98" s="248"/>
      <c r="B98" s="247"/>
      <c r="C98" s="109" t="s">
        <v>10</v>
      </c>
      <c r="D98" s="249" t="s">
        <v>223</v>
      </c>
      <c r="E98" s="250"/>
    </row>
    <row r="99" spans="1:7" s="105" customFormat="1" outlineLevel="2">
      <c r="A99" s="248"/>
      <c r="B99" s="247"/>
      <c r="C99" s="110" t="s">
        <v>9</v>
      </c>
      <c r="D99" s="251" t="s">
        <v>301</v>
      </c>
      <c r="E99" s="252"/>
    </row>
    <row r="100" spans="1:7" s="105" customFormat="1" ht="15" customHeight="1" outlineLevel="2">
      <c r="A100" s="237" t="s">
        <v>8</v>
      </c>
      <c r="B100" s="238"/>
      <c r="C100" s="238"/>
      <c r="D100" s="238"/>
      <c r="E100" s="239"/>
    </row>
    <row r="101" spans="1:7" s="105" customFormat="1" ht="74.25" customHeight="1" outlineLevel="2">
      <c r="A101" s="240" t="s">
        <v>302</v>
      </c>
      <c r="B101" s="316"/>
      <c r="C101" s="316"/>
      <c r="D101" s="316"/>
      <c r="E101" s="317"/>
    </row>
    <row r="102" spans="1:7" s="105" customFormat="1" ht="15" customHeight="1" outlineLevel="2">
      <c r="A102" s="237" t="s">
        <v>7</v>
      </c>
      <c r="B102" s="238"/>
      <c r="C102" s="238"/>
      <c r="D102" s="238"/>
      <c r="E102" s="239"/>
    </row>
    <row r="103" spans="1:7" s="105" customFormat="1" ht="52.5" customHeight="1" outlineLevel="2" thickBot="1">
      <c r="A103" s="234" t="s">
        <v>303</v>
      </c>
      <c r="B103" s="235"/>
      <c r="C103" s="235"/>
      <c r="D103" s="235"/>
      <c r="E103" s="236"/>
    </row>
    <row r="104" spans="1:7" s="105" customFormat="1" ht="15.75" outlineLevel="2" thickBot="1">
      <c r="A104" s="307"/>
      <c r="B104" s="308"/>
      <c r="C104" s="308"/>
      <c r="D104" s="308"/>
      <c r="E104" s="309"/>
    </row>
    <row r="105" spans="1:7" s="105" customFormat="1" ht="15" customHeight="1" outlineLevel="2">
      <c r="A105" s="253" t="s">
        <v>14</v>
      </c>
      <c r="B105" s="254"/>
      <c r="C105" s="254"/>
      <c r="D105" s="254"/>
      <c r="E105" s="255"/>
    </row>
    <row r="106" spans="1:7" s="105" customFormat="1" ht="15" customHeight="1" outlineLevel="2">
      <c r="A106" s="243" t="s">
        <v>13</v>
      </c>
      <c r="B106" s="244"/>
      <c r="C106" s="244"/>
      <c r="D106" s="245" t="s">
        <v>224</v>
      </c>
      <c r="E106" s="246"/>
    </row>
    <row r="107" spans="1:7" s="105" customFormat="1" ht="15" customHeight="1" outlineLevel="2">
      <c r="A107" s="243" t="s">
        <v>12</v>
      </c>
      <c r="B107" s="247"/>
      <c r="C107" s="109" t="s">
        <v>11</v>
      </c>
      <c r="D107" s="249" t="s">
        <v>222</v>
      </c>
      <c r="E107" s="250"/>
    </row>
    <row r="108" spans="1:7" s="105" customFormat="1" outlineLevel="2">
      <c r="A108" s="248"/>
      <c r="B108" s="247"/>
      <c r="C108" s="109" t="s">
        <v>10</v>
      </c>
      <c r="D108" s="249" t="s">
        <v>225</v>
      </c>
      <c r="E108" s="250"/>
    </row>
    <row r="109" spans="1:7" s="105" customFormat="1" outlineLevel="2">
      <c r="A109" s="248"/>
      <c r="B109" s="247"/>
      <c r="C109" s="110" t="s">
        <v>9</v>
      </c>
      <c r="D109" s="318" t="s">
        <v>226</v>
      </c>
      <c r="E109" s="319"/>
    </row>
    <row r="110" spans="1:7" s="105" customFormat="1" ht="15" customHeight="1" outlineLevel="2">
      <c r="A110" s="237" t="s">
        <v>8</v>
      </c>
      <c r="B110" s="238"/>
      <c r="C110" s="238"/>
      <c r="D110" s="238"/>
      <c r="E110" s="239"/>
    </row>
    <row r="111" spans="1:7" s="105" customFormat="1" ht="66.75" customHeight="1" outlineLevel="2">
      <c r="A111" s="240" t="s">
        <v>271</v>
      </c>
      <c r="B111" s="316"/>
      <c r="C111" s="316"/>
      <c r="D111" s="316"/>
      <c r="E111" s="317"/>
    </row>
    <row r="112" spans="1:7" s="105" customFormat="1" ht="15" customHeight="1" outlineLevel="2">
      <c r="A112" s="237" t="s">
        <v>7</v>
      </c>
      <c r="B112" s="238"/>
      <c r="C112" s="238"/>
      <c r="D112" s="238"/>
      <c r="E112" s="239"/>
    </row>
    <row r="113" spans="1:5" s="105" customFormat="1" ht="15.75" outlineLevel="2" thickBot="1">
      <c r="A113" s="234" t="s">
        <v>201</v>
      </c>
      <c r="B113" s="235"/>
      <c r="C113" s="235"/>
      <c r="D113" s="235"/>
      <c r="E113" s="236"/>
    </row>
    <row r="114" spans="1:5" s="105" customFormat="1" ht="15.75" outlineLevel="2" thickBot="1">
      <c r="A114" s="307"/>
      <c r="B114" s="308"/>
      <c r="C114" s="308"/>
      <c r="D114" s="308"/>
      <c r="E114" s="309"/>
    </row>
    <row r="115" spans="1:5" s="105" customFormat="1" ht="15" customHeight="1" outlineLevel="2">
      <c r="A115" s="253" t="s">
        <v>14</v>
      </c>
      <c r="B115" s="254"/>
      <c r="C115" s="254"/>
      <c r="D115" s="254"/>
      <c r="E115" s="255"/>
    </row>
    <row r="116" spans="1:5" s="105" customFormat="1" ht="15" customHeight="1" outlineLevel="2">
      <c r="A116" s="243" t="s">
        <v>13</v>
      </c>
      <c r="B116" s="244"/>
      <c r="C116" s="244"/>
      <c r="D116" s="245" t="s">
        <v>227</v>
      </c>
      <c r="E116" s="246"/>
    </row>
    <row r="117" spans="1:5" s="105" customFormat="1" ht="15" customHeight="1" outlineLevel="2">
      <c r="A117" s="243" t="s">
        <v>12</v>
      </c>
      <c r="B117" s="247"/>
      <c r="C117" s="109" t="s">
        <v>11</v>
      </c>
      <c r="D117" s="249" t="s">
        <v>222</v>
      </c>
      <c r="E117" s="250"/>
    </row>
    <row r="118" spans="1:5" s="105" customFormat="1" outlineLevel="2">
      <c r="A118" s="248"/>
      <c r="B118" s="247"/>
      <c r="C118" s="109" t="s">
        <v>10</v>
      </c>
      <c r="D118" s="249" t="s">
        <v>228</v>
      </c>
      <c r="E118" s="250"/>
    </row>
    <row r="119" spans="1:5" s="105" customFormat="1" outlineLevel="2">
      <c r="A119" s="248"/>
      <c r="B119" s="247"/>
      <c r="C119" s="110" t="s">
        <v>9</v>
      </c>
      <c r="D119" s="251" t="s">
        <v>229</v>
      </c>
      <c r="E119" s="320"/>
    </row>
    <row r="120" spans="1:5" s="105" customFormat="1" ht="15" customHeight="1" outlineLevel="2">
      <c r="A120" s="237" t="s">
        <v>8</v>
      </c>
      <c r="B120" s="238"/>
      <c r="C120" s="238"/>
      <c r="D120" s="238"/>
      <c r="E120" s="239"/>
    </row>
    <row r="121" spans="1:5" s="105" customFormat="1" ht="58.5" customHeight="1" outlineLevel="2">
      <c r="A121" s="240" t="s">
        <v>272</v>
      </c>
      <c r="B121" s="316"/>
      <c r="C121" s="316"/>
      <c r="D121" s="316"/>
      <c r="E121" s="317"/>
    </row>
    <row r="122" spans="1:5" s="105" customFormat="1" ht="15" customHeight="1" outlineLevel="2">
      <c r="A122" s="237" t="s">
        <v>7</v>
      </c>
      <c r="B122" s="238"/>
      <c r="C122" s="238"/>
      <c r="D122" s="238"/>
      <c r="E122" s="239"/>
    </row>
    <row r="123" spans="1:5" s="105" customFormat="1" ht="15.75" outlineLevel="2" thickBot="1">
      <c r="A123" s="234" t="s">
        <v>294</v>
      </c>
      <c r="B123" s="235"/>
      <c r="C123" s="235"/>
      <c r="D123" s="235"/>
      <c r="E123" s="236"/>
    </row>
    <row r="124" spans="1:5" s="105" customFormat="1" ht="15.75" outlineLevel="2" thickBot="1">
      <c r="A124" s="307"/>
      <c r="B124" s="308"/>
      <c r="C124" s="308"/>
      <c r="D124" s="308"/>
      <c r="E124" s="309"/>
    </row>
    <row r="125" spans="1:5" s="105" customFormat="1" ht="15" customHeight="1" outlineLevel="2">
      <c r="A125" s="253" t="s">
        <v>14</v>
      </c>
      <c r="B125" s="254"/>
      <c r="C125" s="254"/>
      <c r="D125" s="254"/>
      <c r="E125" s="255"/>
    </row>
    <row r="126" spans="1:5" s="105" customFormat="1" ht="15" customHeight="1" outlineLevel="2">
      <c r="A126" s="243" t="s">
        <v>13</v>
      </c>
      <c r="B126" s="244"/>
      <c r="C126" s="244"/>
      <c r="D126" s="245" t="s">
        <v>230</v>
      </c>
      <c r="E126" s="246"/>
    </row>
    <row r="127" spans="1:5" s="105" customFormat="1" ht="15" customHeight="1" outlineLevel="2">
      <c r="A127" s="243" t="s">
        <v>12</v>
      </c>
      <c r="B127" s="247"/>
      <c r="C127" s="109" t="s">
        <v>11</v>
      </c>
      <c r="D127" s="249"/>
      <c r="E127" s="250"/>
    </row>
    <row r="128" spans="1:5" s="105" customFormat="1" outlineLevel="2">
      <c r="A128" s="248"/>
      <c r="B128" s="247"/>
      <c r="C128" s="109" t="s">
        <v>10</v>
      </c>
      <c r="D128" s="249" t="s">
        <v>231</v>
      </c>
      <c r="E128" s="250"/>
    </row>
    <row r="129" spans="1:5" s="105" customFormat="1" outlineLevel="2">
      <c r="A129" s="248"/>
      <c r="B129" s="247"/>
      <c r="C129" s="110" t="s">
        <v>9</v>
      </c>
      <c r="D129" s="251" t="s">
        <v>273</v>
      </c>
      <c r="E129" s="252"/>
    </row>
    <row r="130" spans="1:5" s="105" customFormat="1" ht="15" customHeight="1" outlineLevel="2">
      <c r="A130" s="237" t="s">
        <v>8</v>
      </c>
      <c r="B130" s="238"/>
      <c r="C130" s="238"/>
      <c r="D130" s="238"/>
      <c r="E130" s="239"/>
    </row>
    <row r="131" spans="1:5" s="105" customFormat="1" ht="33.75" customHeight="1" outlineLevel="2">
      <c r="A131" s="240" t="s">
        <v>275</v>
      </c>
      <c r="B131" s="241"/>
      <c r="C131" s="241"/>
      <c r="D131" s="241"/>
      <c r="E131" s="242"/>
    </row>
    <row r="132" spans="1:5" s="105" customFormat="1" ht="15" customHeight="1" outlineLevel="2">
      <c r="A132" s="237" t="s">
        <v>7</v>
      </c>
      <c r="B132" s="238"/>
      <c r="C132" s="238"/>
      <c r="D132" s="238"/>
      <c r="E132" s="239"/>
    </row>
    <row r="133" spans="1:5" s="105" customFormat="1" ht="15.75" outlineLevel="2" thickBot="1">
      <c r="A133" s="234" t="s">
        <v>201</v>
      </c>
      <c r="B133" s="235"/>
      <c r="C133" s="235"/>
      <c r="D133" s="235"/>
      <c r="E133" s="236"/>
    </row>
    <row r="134" spans="1:5" s="105" customFormat="1" ht="15.75" outlineLevel="2" thickBot="1">
      <c r="A134" s="307"/>
      <c r="B134" s="308"/>
      <c r="C134" s="308"/>
      <c r="D134" s="308"/>
      <c r="E134" s="309"/>
    </row>
    <row r="135" spans="1:5" s="105" customFormat="1" ht="15" customHeight="1" outlineLevel="2">
      <c r="A135" s="253" t="s">
        <v>14</v>
      </c>
      <c r="B135" s="254"/>
      <c r="C135" s="254"/>
      <c r="D135" s="254"/>
      <c r="E135" s="255"/>
    </row>
    <row r="136" spans="1:5" s="105" customFormat="1" ht="15" customHeight="1" outlineLevel="2">
      <c r="A136" s="243" t="s">
        <v>13</v>
      </c>
      <c r="B136" s="244"/>
      <c r="C136" s="244"/>
      <c r="D136" s="245" t="s">
        <v>276</v>
      </c>
      <c r="E136" s="246"/>
    </row>
    <row r="137" spans="1:5" s="105" customFormat="1" ht="15" customHeight="1" outlineLevel="2">
      <c r="A137" s="243" t="s">
        <v>12</v>
      </c>
      <c r="B137" s="247"/>
      <c r="C137" s="109" t="s">
        <v>11</v>
      </c>
      <c r="D137" s="249"/>
      <c r="E137" s="250"/>
    </row>
    <row r="138" spans="1:5" s="105" customFormat="1" outlineLevel="2">
      <c r="A138" s="248"/>
      <c r="B138" s="247"/>
      <c r="C138" s="109" t="s">
        <v>10</v>
      </c>
      <c r="D138" s="249" t="s">
        <v>232</v>
      </c>
      <c r="E138" s="250"/>
    </row>
    <row r="139" spans="1:5" s="105" customFormat="1" outlineLevel="2">
      <c r="A139" s="248"/>
      <c r="B139" s="247"/>
      <c r="C139" s="110" t="s">
        <v>9</v>
      </c>
      <c r="D139" s="251" t="s">
        <v>274</v>
      </c>
      <c r="E139" s="252"/>
    </row>
    <row r="140" spans="1:5" s="105" customFormat="1" ht="15" customHeight="1" outlineLevel="2">
      <c r="A140" s="237" t="s">
        <v>8</v>
      </c>
      <c r="B140" s="238"/>
      <c r="C140" s="238"/>
      <c r="D140" s="238"/>
      <c r="E140" s="239"/>
    </row>
    <row r="141" spans="1:5" s="105" customFormat="1" ht="39" customHeight="1" outlineLevel="2">
      <c r="A141" s="240" t="s">
        <v>277</v>
      </c>
      <c r="B141" s="241"/>
      <c r="C141" s="241"/>
      <c r="D141" s="241"/>
      <c r="E141" s="242"/>
    </row>
    <row r="142" spans="1:5" s="105" customFormat="1" ht="15" customHeight="1" outlineLevel="2">
      <c r="A142" s="237" t="s">
        <v>7</v>
      </c>
      <c r="B142" s="238"/>
      <c r="C142" s="238"/>
      <c r="D142" s="238"/>
      <c r="E142" s="239"/>
    </row>
    <row r="143" spans="1:5" s="105" customFormat="1" ht="15.75" outlineLevel="2" thickBot="1">
      <c r="A143" s="234" t="s">
        <v>201</v>
      </c>
      <c r="B143" s="235"/>
      <c r="C143" s="235"/>
      <c r="D143" s="235"/>
      <c r="E143" s="236"/>
    </row>
    <row r="144" spans="1:5" s="105" customFormat="1" ht="15.75" outlineLevel="2" thickBot="1">
      <c r="A144" s="307"/>
      <c r="B144" s="308"/>
      <c r="C144" s="308"/>
      <c r="D144" s="308"/>
      <c r="E144" s="309"/>
    </row>
    <row r="145" spans="1:7" s="105" customFormat="1" ht="15" customHeight="1" outlineLevel="2">
      <c r="A145" s="253" t="s">
        <v>14</v>
      </c>
      <c r="B145" s="254"/>
      <c r="C145" s="254"/>
      <c r="D145" s="254"/>
      <c r="E145" s="255"/>
    </row>
    <row r="146" spans="1:7" s="105" customFormat="1" ht="15" customHeight="1" outlineLevel="2">
      <c r="A146" s="243" t="s">
        <v>13</v>
      </c>
      <c r="B146" s="244"/>
      <c r="C146" s="244"/>
      <c r="D146" s="245" t="s">
        <v>233</v>
      </c>
      <c r="E146" s="246"/>
    </row>
    <row r="147" spans="1:7" s="105" customFormat="1" ht="15" customHeight="1" outlineLevel="2">
      <c r="A147" s="243" t="s">
        <v>12</v>
      </c>
      <c r="B147" s="247"/>
      <c r="C147" s="109" t="s">
        <v>11</v>
      </c>
      <c r="D147" s="249"/>
      <c r="E147" s="250"/>
      <c r="G147" s="122"/>
    </row>
    <row r="148" spans="1:7" s="105" customFormat="1" outlineLevel="2">
      <c r="A148" s="248"/>
      <c r="B148" s="247"/>
      <c r="C148" s="109" t="s">
        <v>10</v>
      </c>
      <c r="D148" s="249" t="s">
        <v>234</v>
      </c>
      <c r="E148" s="250"/>
    </row>
    <row r="149" spans="1:7" s="105" customFormat="1" outlineLevel="2">
      <c r="A149" s="248"/>
      <c r="B149" s="247"/>
      <c r="C149" s="110" t="s">
        <v>9</v>
      </c>
      <c r="D149" s="251" t="s">
        <v>278</v>
      </c>
      <c r="E149" s="252"/>
    </row>
    <row r="150" spans="1:7" s="105" customFormat="1" ht="15" customHeight="1" outlineLevel="2">
      <c r="A150" s="237" t="s">
        <v>8</v>
      </c>
      <c r="B150" s="238"/>
      <c r="C150" s="238"/>
      <c r="D150" s="238"/>
      <c r="E150" s="239"/>
    </row>
    <row r="151" spans="1:7" s="105" customFormat="1" ht="39" customHeight="1" outlineLevel="2">
      <c r="A151" s="240" t="s">
        <v>279</v>
      </c>
      <c r="B151" s="241"/>
      <c r="C151" s="241"/>
      <c r="D151" s="241"/>
      <c r="E151" s="242"/>
    </row>
    <row r="152" spans="1:7" s="105" customFormat="1" ht="15" customHeight="1" outlineLevel="2">
      <c r="A152" s="237" t="s">
        <v>7</v>
      </c>
      <c r="B152" s="238"/>
      <c r="C152" s="238"/>
      <c r="D152" s="238"/>
      <c r="E152" s="239"/>
    </row>
    <row r="153" spans="1:7" s="105" customFormat="1" ht="15.75" outlineLevel="2" thickBot="1">
      <c r="A153" s="234" t="s">
        <v>201</v>
      </c>
      <c r="B153" s="235"/>
      <c r="C153" s="235"/>
      <c r="D153" s="235"/>
      <c r="E153" s="236"/>
    </row>
    <row r="154" spans="1:7" s="105" customFormat="1" ht="15.75" outlineLevel="2" thickBot="1">
      <c r="A154" s="307"/>
      <c r="B154" s="308"/>
      <c r="C154" s="308"/>
      <c r="D154" s="308"/>
      <c r="E154" s="309"/>
    </row>
    <row r="155" spans="1:7" s="105" customFormat="1" ht="15" customHeight="1" outlineLevel="2">
      <c r="A155" s="253" t="s">
        <v>14</v>
      </c>
      <c r="B155" s="254"/>
      <c r="C155" s="254"/>
      <c r="D155" s="254"/>
      <c r="E155" s="255"/>
    </row>
    <row r="156" spans="1:7" s="105" customFormat="1" ht="15" customHeight="1" outlineLevel="2">
      <c r="A156" s="243" t="s">
        <v>13</v>
      </c>
      <c r="B156" s="244"/>
      <c r="C156" s="244"/>
      <c r="D156" s="245" t="s">
        <v>235</v>
      </c>
      <c r="E156" s="246"/>
    </row>
    <row r="157" spans="1:7" s="105" customFormat="1" ht="15" customHeight="1" outlineLevel="2">
      <c r="A157" s="243" t="s">
        <v>12</v>
      </c>
      <c r="B157" s="247"/>
      <c r="C157" s="109" t="s">
        <v>11</v>
      </c>
      <c r="D157" s="249"/>
      <c r="E157" s="250"/>
    </row>
    <row r="158" spans="1:7" s="105" customFormat="1" outlineLevel="2">
      <c r="A158" s="248"/>
      <c r="B158" s="247"/>
      <c r="C158" s="109" t="s">
        <v>10</v>
      </c>
      <c r="D158" s="249" t="s">
        <v>236</v>
      </c>
      <c r="E158" s="250"/>
    </row>
    <row r="159" spans="1:7" s="105" customFormat="1" outlineLevel="2">
      <c r="A159" s="248"/>
      <c r="B159" s="247"/>
      <c r="C159" s="110" t="s">
        <v>9</v>
      </c>
      <c r="D159" s="251" t="s">
        <v>280</v>
      </c>
      <c r="E159" s="252"/>
    </row>
    <row r="160" spans="1:7" s="105" customFormat="1" ht="15" customHeight="1" outlineLevel="2">
      <c r="A160" s="237" t="s">
        <v>8</v>
      </c>
      <c r="B160" s="238"/>
      <c r="C160" s="238"/>
      <c r="D160" s="238"/>
      <c r="E160" s="239"/>
    </row>
    <row r="161" spans="1:5" s="105" customFormat="1" outlineLevel="2">
      <c r="A161" s="240" t="s">
        <v>237</v>
      </c>
      <c r="B161" s="241"/>
      <c r="C161" s="241"/>
      <c r="D161" s="241"/>
      <c r="E161" s="242"/>
    </row>
    <row r="162" spans="1:5" s="105" customFormat="1" ht="15" customHeight="1" outlineLevel="2">
      <c r="A162" s="237" t="s">
        <v>7</v>
      </c>
      <c r="B162" s="238"/>
      <c r="C162" s="238"/>
      <c r="D162" s="238"/>
      <c r="E162" s="239"/>
    </row>
    <row r="163" spans="1:5" s="105" customFormat="1" ht="15.75" outlineLevel="2" thickBot="1">
      <c r="A163" s="234" t="s">
        <v>201</v>
      </c>
      <c r="B163" s="235"/>
      <c r="C163" s="235"/>
      <c r="D163" s="235"/>
      <c r="E163" s="236"/>
    </row>
    <row r="164" spans="1:5" s="105" customFormat="1" ht="15.75" outlineLevel="2" thickBot="1">
      <c r="A164" s="307"/>
      <c r="B164" s="308"/>
      <c r="C164" s="308"/>
      <c r="D164" s="308"/>
      <c r="E164" s="309"/>
    </row>
    <row r="165" spans="1:5" s="105" customFormat="1" ht="15" customHeight="1" outlineLevel="2">
      <c r="A165" s="253" t="s">
        <v>14</v>
      </c>
      <c r="B165" s="254"/>
      <c r="C165" s="254"/>
      <c r="D165" s="254"/>
      <c r="E165" s="255"/>
    </row>
    <row r="166" spans="1:5" s="105" customFormat="1" ht="15" customHeight="1" outlineLevel="2">
      <c r="A166" s="243" t="s">
        <v>13</v>
      </c>
      <c r="B166" s="244"/>
      <c r="C166" s="244"/>
      <c r="D166" s="245" t="s">
        <v>238</v>
      </c>
      <c r="E166" s="246"/>
    </row>
    <row r="167" spans="1:5" s="105" customFormat="1" ht="15" customHeight="1" outlineLevel="2">
      <c r="A167" s="243" t="s">
        <v>12</v>
      </c>
      <c r="B167" s="247"/>
      <c r="C167" s="109" t="s">
        <v>11</v>
      </c>
      <c r="D167" s="249"/>
      <c r="E167" s="250"/>
    </row>
    <row r="168" spans="1:5" s="105" customFormat="1" outlineLevel="2">
      <c r="A168" s="248"/>
      <c r="B168" s="247"/>
      <c r="C168" s="109" t="s">
        <v>10</v>
      </c>
      <c r="D168" s="249" t="s">
        <v>239</v>
      </c>
      <c r="E168" s="250"/>
    </row>
    <row r="169" spans="1:5" s="105" customFormat="1" outlineLevel="2">
      <c r="A169" s="248"/>
      <c r="B169" s="247"/>
      <c r="C169" s="110" t="s">
        <v>9</v>
      </c>
      <c r="D169" s="251" t="s">
        <v>281</v>
      </c>
      <c r="E169" s="252"/>
    </row>
    <row r="170" spans="1:5" s="105" customFormat="1" ht="15" customHeight="1" outlineLevel="2">
      <c r="A170" s="237" t="s">
        <v>8</v>
      </c>
      <c r="B170" s="238"/>
      <c r="C170" s="238"/>
      <c r="D170" s="238"/>
      <c r="E170" s="239"/>
    </row>
    <row r="171" spans="1:5" s="105" customFormat="1" ht="26.25" customHeight="1" outlineLevel="2">
      <c r="A171" s="240" t="s">
        <v>295</v>
      </c>
      <c r="B171" s="241"/>
      <c r="C171" s="241"/>
      <c r="D171" s="241"/>
      <c r="E171" s="242"/>
    </row>
    <row r="172" spans="1:5" s="105" customFormat="1" ht="15" customHeight="1" outlineLevel="2">
      <c r="A172" s="237" t="s">
        <v>7</v>
      </c>
      <c r="B172" s="238"/>
      <c r="C172" s="238"/>
      <c r="D172" s="238"/>
      <c r="E172" s="239"/>
    </row>
    <row r="173" spans="1:5" s="105" customFormat="1" ht="15.75" outlineLevel="2" thickBot="1">
      <c r="A173" s="234" t="s">
        <v>201</v>
      </c>
      <c r="B173" s="235"/>
      <c r="C173" s="235"/>
      <c r="D173" s="235"/>
      <c r="E173" s="236"/>
    </row>
    <row r="174" spans="1:5" s="105" customFormat="1" ht="15.75" outlineLevel="2" thickBot="1">
      <c r="A174" s="307"/>
      <c r="B174" s="308"/>
      <c r="C174" s="308"/>
      <c r="D174" s="308"/>
      <c r="E174" s="309"/>
    </row>
    <row r="175" spans="1:5" s="105" customFormat="1" ht="15" customHeight="1" outlineLevel="2">
      <c r="A175" s="253" t="s">
        <v>14</v>
      </c>
      <c r="B175" s="254"/>
      <c r="C175" s="254"/>
      <c r="D175" s="254"/>
      <c r="E175" s="255"/>
    </row>
    <row r="176" spans="1:5" s="105" customFormat="1" ht="15" customHeight="1" outlineLevel="2">
      <c r="A176" s="243" t="s">
        <v>13</v>
      </c>
      <c r="B176" s="244"/>
      <c r="C176" s="244"/>
      <c r="D176" s="245" t="s">
        <v>240</v>
      </c>
      <c r="E176" s="246"/>
    </row>
    <row r="177" spans="1:5" s="105" customFormat="1" ht="15" customHeight="1" outlineLevel="2">
      <c r="A177" s="243" t="s">
        <v>12</v>
      </c>
      <c r="B177" s="247"/>
      <c r="C177" s="109" t="s">
        <v>11</v>
      </c>
      <c r="D177" s="249"/>
      <c r="E177" s="250"/>
    </row>
    <row r="178" spans="1:5" s="105" customFormat="1" outlineLevel="2">
      <c r="A178" s="248"/>
      <c r="B178" s="247"/>
      <c r="C178" s="109" t="s">
        <v>10</v>
      </c>
      <c r="D178" s="249" t="s">
        <v>241</v>
      </c>
      <c r="E178" s="250"/>
    </row>
    <row r="179" spans="1:5" s="105" customFormat="1" outlineLevel="2">
      <c r="A179" s="248"/>
      <c r="B179" s="247"/>
      <c r="C179" s="110" t="s">
        <v>9</v>
      </c>
      <c r="D179" s="251" t="s">
        <v>282</v>
      </c>
      <c r="E179" s="252"/>
    </row>
    <row r="180" spans="1:5" s="105" customFormat="1" ht="15" customHeight="1" outlineLevel="2">
      <c r="A180" s="237" t="s">
        <v>8</v>
      </c>
      <c r="B180" s="238"/>
      <c r="C180" s="238"/>
      <c r="D180" s="238"/>
      <c r="E180" s="239"/>
    </row>
    <row r="181" spans="1:5" s="105" customFormat="1" ht="28.5" customHeight="1" outlineLevel="2">
      <c r="A181" s="240" t="s">
        <v>242</v>
      </c>
      <c r="B181" s="241"/>
      <c r="C181" s="241"/>
      <c r="D181" s="241"/>
      <c r="E181" s="242"/>
    </row>
    <row r="182" spans="1:5" s="105" customFormat="1" ht="15" customHeight="1" outlineLevel="2">
      <c r="A182" s="237" t="s">
        <v>7</v>
      </c>
      <c r="B182" s="238"/>
      <c r="C182" s="238"/>
      <c r="D182" s="238"/>
      <c r="E182" s="239"/>
    </row>
    <row r="183" spans="1:5" s="105" customFormat="1" ht="15.75" outlineLevel="2" thickBot="1">
      <c r="A183" s="234" t="s">
        <v>201</v>
      </c>
      <c r="B183" s="235"/>
      <c r="C183" s="235"/>
      <c r="D183" s="235"/>
      <c r="E183" s="236"/>
    </row>
    <row r="184" spans="1:5" s="105" customFormat="1" ht="15.75" outlineLevel="2" thickBot="1">
      <c r="A184" s="307"/>
      <c r="B184" s="308"/>
      <c r="C184" s="308"/>
      <c r="D184" s="308"/>
      <c r="E184" s="309"/>
    </row>
    <row r="185" spans="1:5" s="105" customFormat="1" ht="15" customHeight="1" outlineLevel="2">
      <c r="A185" s="253" t="s">
        <v>14</v>
      </c>
      <c r="B185" s="254"/>
      <c r="C185" s="254"/>
      <c r="D185" s="254"/>
      <c r="E185" s="255"/>
    </row>
    <row r="186" spans="1:5" s="105" customFormat="1" ht="15" customHeight="1" outlineLevel="2">
      <c r="A186" s="243" t="s">
        <v>13</v>
      </c>
      <c r="B186" s="244"/>
      <c r="C186" s="244"/>
      <c r="D186" s="245" t="s">
        <v>243</v>
      </c>
      <c r="E186" s="246"/>
    </row>
    <row r="187" spans="1:5" s="105" customFormat="1" ht="15" customHeight="1" outlineLevel="2">
      <c r="A187" s="243" t="s">
        <v>12</v>
      </c>
      <c r="B187" s="247"/>
      <c r="C187" s="109" t="s">
        <v>11</v>
      </c>
      <c r="D187" s="249"/>
      <c r="E187" s="250"/>
    </row>
    <row r="188" spans="1:5" s="105" customFormat="1" outlineLevel="2">
      <c r="A188" s="248"/>
      <c r="B188" s="247"/>
      <c r="C188" s="109" t="s">
        <v>10</v>
      </c>
      <c r="D188" s="249" t="s">
        <v>244</v>
      </c>
      <c r="E188" s="250"/>
    </row>
    <row r="189" spans="1:5" s="105" customFormat="1" outlineLevel="2">
      <c r="A189" s="248"/>
      <c r="B189" s="247"/>
      <c r="C189" s="110" t="s">
        <v>9</v>
      </c>
      <c r="D189" s="251" t="s">
        <v>283</v>
      </c>
      <c r="E189" s="252"/>
    </row>
    <row r="190" spans="1:5" s="105" customFormat="1" ht="15" customHeight="1" outlineLevel="2">
      <c r="A190" s="237" t="s">
        <v>8</v>
      </c>
      <c r="B190" s="238"/>
      <c r="C190" s="238"/>
      <c r="D190" s="238"/>
      <c r="E190" s="239"/>
    </row>
    <row r="191" spans="1:5" s="105" customFormat="1" ht="27.75" customHeight="1" outlineLevel="2">
      <c r="A191" s="240" t="s">
        <v>245</v>
      </c>
      <c r="B191" s="241"/>
      <c r="C191" s="241"/>
      <c r="D191" s="241"/>
      <c r="E191" s="242"/>
    </row>
    <row r="192" spans="1:5" s="105" customFormat="1" ht="15" customHeight="1" outlineLevel="2">
      <c r="A192" s="237" t="s">
        <v>7</v>
      </c>
      <c r="B192" s="238"/>
      <c r="C192" s="238"/>
      <c r="D192" s="238"/>
      <c r="E192" s="239"/>
    </row>
    <row r="193" spans="1:5" s="105" customFormat="1" ht="15.75" outlineLevel="2" thickBot="1">
      <c r="A193" s="234" t="s">
        <v>201</v>
      </c>
      <c r="B193" s="235"/>
      <c r="C193" s="235"/>
      <c r="D193" s="235"/>
      <c r="E193" s="236"/>
    </row>
    <row r="194" spans="1:5" s="105" customFormat="1" ht="15.75" outlineLevel="2" thickBot="1">
      <c r="A194" s="307"/>
      <c r="B194" s="308"/>
      <c r="C194" s="308"/>
      <c r="D194" s="308"/>
      <c r="E194" s="309"/>
    </row>
    <row r="195" spans="1:5" s="105" customFormat="1" ht="15" customHeight="1" outlineLevel="2">
      <c r="A195" s="253" t="s">
        <v>14</v>
      </c>
      <c r="B195" s="254"/>
      <c r="C195" s="254"/>
      <c r="D195" s="254"/>
      <c r="E195" s="255"/>
    </row>
    <row r="196" spans="1:5" s="105" customFormat="1" ht="15" customHeight="1" outlineLevel="2">
      <c r="A196" s="243" t="s">
        <v>13</v>
      </c>
      <c r="B196" s="244"/>
      <c r="C196" s="244"/>
      <c r="D196" s="245" t="s">
        <v>246</v>
      </c>
      <c r="E196" s="246"/>
    </row>
    <row r="197" spans="1:5" s="105" customFormat="1" ht="15" customHeight="1" outlineLevel="2">
      <c r="A197" s="243" t="s">
        <v>12</v>
      </c>
      <c r="B197" s="247"/>
      <c r="C197" s="109" t="s">
        <v>11</v>
      </c>
      <c r="D197" s="249"/>
      <c r="E197" s="250"/>
    </row>
    <row r="198" spans="1:5" s="105" customFormat="1" outlineLevel="2">
      <c r="A198" s="248"/>
      <c r="B198" s="247"/>
      <c r="C198" s="109" t="s">
        <v>10</v>
      </c>
      <c r="D198" s="249" t="s">
        <v>247</v>
      </c>
      <c r="E198" s="250"/>
    </row>
    <row r="199" spans="1:5" s="105" customFormat="1" outlineLevel="2">
      <c r="A199" s="248"/>
      <c r="B199" s="247"/>
      <c r="C199" s="110" t="s">
        <v>9</v>
      </c>
      <c r="D199" s="251" t="s">
        <v>284</v>
      </c>
      <c r="E199" s="252"/>
    </row>
    <row r="200" spans="1:5" s="105" customFormat="1" ht="15" customHeight="1" outlineLevel="2">
      <c r="A200" s="237" t="s">
        <v>8</v>
      </c>
      <c r="B200" s="238"/>
      <c r="C200" s="238"/>
      <c r="D200" s="238"/>
      <c r="E200" s="239"/>
    </row>
    <row r="201" spans="1:5" s="105" customFormat="1" ht="54.75" customHeight="1" outlineLevel="2">
      <c r="A201" s="240" t="s">
        <v>285</v>
      </c>
      <c r="B201" s="241"/>
      <c r="C201" s="241"/>
      <c r="D201" s="241"/>
      <c r="E201" s="242"/>
    </row>
    <row r="202" spans="1:5" s="105" customFormat="1" ht="15" customHeight="1" outlineLevel="2">
      <c r="A202" s="237" t="s">
        <v>7</v>
      </c>
      <c r="B202" s="238"/>
      <c r="C202" s="238"/>
      <c r="D202" s="238"/>
      <c r="E202" s="239"/>
    </row>
    <row r="203" spans="1:5" s="105" customFormat="1" ht="15.75" outlineLevel="2" thickBot="1">
      <c r="A203" s="234" t="s">
        <v>201</v>
      </c>
      <c r="B203" s="235"/>
      <c r="C203" s="235"/>
      <c r="D203" s="235"/>
      <c r="E203" s="236"/>
    </row>
    <row r="204" spans="1:5" s="105" customFormat="1" ht="15.75" outlineLevel="2" thickBot="1">
      <c r="A204" s="307"/>
      <c r="B204" s="308"/>
      <c r="C204" s="308"/>
      <c r="D204" s="308"/>
      <c r="E204" s="309"/>
    </row>
    <row r="205" spans="1:5" s="105" customFormat="1" ht="15" customHeight="1" outlineLevel="2">
      <c r="A205" s="253" t="s">
        <v>14</v>
      </c>
      <c r="B205" s="254"/>
      <c r="C205" s="254"/>
      <c r="D205" s="254"/>
      <c r="E205" s="255"/>
    </row>
    <row r="206" spans="1:5" s="105" customFormat="1" ht="15" customHeight="1" outlineLevel="2">
      <c r="A206" s="243" t="s">
        <v>13</v>
      </c>
      <c r="B206" s="244"/>
      <c r="C206" s="244"/>
      <c r="D206" s="245" t="s">
        <v>248</v>
      </c>
      <c r="E206" s="246"/>
    </row>
    <row r="207" spans="1:5" s="105" customFormat="1" ht="15" customHeight="1" outlineLevel="2">
      <c r="A207" s="243" t="s">
        <v>12</v>
      </c>
      <c r="B207" s="247"/>
      <c r="C207" s="109" t="s">
        <v>11</v>
      </c>
      <c r="D207" s="249"/>
      <c r="E207" s="250"/>
    </row>
    <row r="208" spans="1:5" s="105" customFormat="1" outlineLevel="2">
      <c r="A208" s="248"/>
      <c r="B208" s="247"/>
      <c r="C208" s="109" t="s">
        <v>10</v>
      </c>
      <c r="D208" s="249" t="s">
        <v>249</v>
      </c>
      <c r="E208" s="250"/>
    </row>
    <row r="209" spans="1:5" s="105" customFormat="1" outlineLevel="2">
      <c r="A209" s="248"/>
      <c r="B209" s="247"/>
      <c r="C209" s="110" t="s">
        <v>9</v>
      </c>
      <c r="D209" s="251" t="s">
        <v>286</v>
      </c>
      <c r="E209" s="252"/>
    </row>
    <row r="210" spans="1:5" s="105" customFormat="1" ht="15" customHeight="1" outlineLevel="2">
      <c r="A210" s="237" t="s">
        <v>8</v>
      </c>
      <c r="B210" s="238"/>
      <c r="C210" s="238"/>
      <c r="D210" s="238"/>
      <c r="E210" s="239"/>
    </row>
    <row r="211" spans="1:5" s="105" customFormat="1" ht="42.75" customHeight="1" outlineLevel="2">
      <c r="A211" s="240" t="s">
        <v>296</v>
      </c>
      <c r="B211" s="241"/>
      <c r="C211" s="241"/>
      <c r="D211" s="241"/>
      <c r="E211" s="242"/>
    </row>
    <row r="212" spans="1:5" s="105" customFormat="1" ht="15" customHeight="1" outlineLevel="2">
      <c r="A212" s="237" t="s">
        <v>7</v>
      </c>
      <c r="B212" s="238"/>
      <c r="C212" s="238"/>
      <c r="D212" s="238"/>
      <c r="E212" s="239"/>
    </row>
    <row r="213" spans="1:5" s="105" customFormat="1" ht="18.75" customHeight="1" outlineLevel="2" thickBot="1">
      <c r="A213" s="234" t="s">
        <v>250</v>
      </c>
      <c r="B213" s="235"/>
      <c r="C213" s="235"/>
      <c r="D213" s="235"/>
      <c r="E213" s="236"/>
    </row>
    <row r="214" spans="1:5" s="105" customFormat="1" ht="15.75" outlineLevel="2" thickBot="1">
      <c r="A214" s="307"/>
      <c r="B214" s="308"/>
      <c r="C214" s="308"/>
      <c r="D214" s="308"/>
      <c r="E214" s="309"/>
    </row>
    <row r="215" spans="1:5" s="105" customFormat="1" ht="15" customHeight="1" outlineLevel="2">
      <c r="A215" s="253" t="s">
        <v>14</v>
      </c>
      <c r="B215" s="254"/>
      <c r="C215" s="254"/>
      <c r="D215" s="254"/>
      <c r="E215" s="255"/>
    </row>
    <row r="216" spans="1:5" s="105" customFormat="1" ht="15" customHeight="1" outlineLevel="2">
      <c r="A216" s="243" t="s">
        <v>13</v>
      </c>
      <c r="B216" s="244"/>
      <c r="C216" s="244"/>
      <c r="D216" s="245" t="s">
        <v>251</v>
      </c>
      <c r="E216" s="246"/>
    </row>
    <row r="217" spans="1:5" s="105" customFormat="1" ht="15" customHeight="1" outlineLevel="2">
      <c r="A217" s="243" t="s">
        <v>12</v>
      </c>
      <c r="B217" s="247"/>
      <c r="C217" s="109" t="s">
        <v>11</v>
      </c>
      <c r="D217" s="249"/>
      <c r="E217" s="250"/>
    </row>
    <row r="218" spans="1:5" s="105" customFormat="1" outlineLevel="2">
      <c r="A218" s="248"/>
      <c r="B218" s="247"/>
      <c r="C218" s="109" t="s">
        <v>10</v>
      </c>
      <c r="D218" s="249" t="s">
        <v>252</v>
      </c>
      <c r="E218" s="250"/>
    </row>
    <row r="219" spans="1:5" s="105" customFormat="1" outlineLevel="2">
      <c r="A219" s="248"/>
      <c r="B219" s="247"/>
      <c r="C219" s="110" t="s">
        <v>9</v>
      </c>
      <c r="D219" s="251" t="s">
        <v>287</v>
      </c>
      <c r="E219" s="252"/>
    </row>
    <row r="220" spans="1:5" s="105" customFormat="1" ht="15" customHeight="1" outlineLevel="2">
      <c r="A220" s="237" t="s">
        <v>8</v>
      </c>
      <c r="B220" s="238"/>
      <c r="C220" s="238"/>
      <c r="D220" s="238"/>
      <c r="E220" s="239"/>
    </row>
    <row r="221" spans="1:5" s="105" customFormat="1" ht="41.25" customHeight="1" outlineLevel="2">
      <c r="A221" s="240" t="s">
        <v>297</v>
      </c>
      <c r="B221" s="241"/>
      <c r="C221" s="241"/>
      <c r="D221" s="241"/>
      <c r="E221" s="242"/>
    </row>
    <row r="222" spans="1:5" s="105" customFormat="1" ht="15" customHeight="1" outlineLevel="2">
      <c r="A222" s="237" t="s">
        <v>7</v>
      </c>
      <c r="B222" s="238"/>
      <c r="C222" s="238"/>
      <c r="D222" s="238"/>
      <c r="E222" s="239"/>
    </row>
    <row r="223" spans="1:5" s="105" customFormat="1" ht="15.75" outlineLevel="2" thickBot="1">
      <c r="A223" s="234" t="s">
        <v>201</v>
      </c>
      <c r="B223" s="235"/>
      <c r="C223" s="235"/>
      <c r="D223" s="235"/>
      <c r="E223" s="236"/>
    </row>
    <row r="224" spans="1:5" s="105" customFormat="1" ht="15.75" outlineLevel="2" thickBot="1">
      <c r="A224" s="307"/>
      <c r="B224" s="308"/>
      <c r="C224" s="308"/>
      <c r="D224" s="308"/>
      <c r="E224" s="309"/>
    </row>
    <row r="225" spans="1:5" s="105" customFormat="1" ht="15" customHeight="1" outlineLevel="2">
      <c r="A225" s="253" t="s">
        <v>14</v>
      </c>
      <c r="B225" s="254"/>
      <c r="C225" s="254"/>
      <c r="D225" s="254"/>
      <c r="E225" s="255"/>
    </row>
    <row r="226" spans="1:5" s="105" customFormat="1" ht="15" customHeight="1" outlineLevel="2">
      <c r="A226" s="243" t="s">
        <v>13</v>
      </c>
      <c r="B226" s="244"/>
      <c r="C226" s="244"/>
      <c r="D226" s="245" t="s">
        <v>288</v>
      </c>
      <c r="E226" s="246"/>
    </row>
    <row r="227" spans="1:5" s="105" customFormat="1" ht="15" customHeight="1" outlineLevel="2">
      <c r="A227" s="243" t="s">
        <v>12</v>
      </c>
      <c r="B227" s="247"/>
      <c r="C227" s="109" t="s">
        <v>11</v>
      </c>
      <c r="D227" s="249"/>
      <c r="E227" s="250"/>
    </row>
    <row r="228" spans="1:5" s="105" customFormat="1" outlineLevel="2">
      <c r="A228" s="248"/>
      <c r="B228" s="247"/>
      <c r="C228" s="109" t="s">
        <v>10</v>
      </c>
      <c r="D228" s="249" t="s">
        <v>253</v>
      </c>
      <c r="E228" s="250"/>
    </row>
    <row r="229" spans="1:5" s="105" customFormat="1" outlineLevel="2">
      <c r="A229" s="248"/>
      <c r="B229" s="247"/>
      <c r="C229" s="110" t="s">
        <v>9</v>
      </c>
      <c r="D229" s="251" t="s">
        <v>289</v>
      </c>
      <c r="E229" s="252"/>
    </row>
    <row r="230" spans="1:5" s="105" customFormat="1" ht="15" customHeight="1" outlineLevel="2">
      <c r="A230" s="237" t="s">
        <v>8</v>
      </c>
      <c r="B230" s="238"/>
      <c r="C230" s="238"/>
      <c r="D230" s="238"/>
      <c r="E230" s="239"/>
    </row>
    <row r="231" spans="1:5" s="105" customFormat="1" ht="52.5" customHeight="1" outlineLevel="2">
      <c r="A231" s="240" t="s">
        <v>298</v>
      </c>
      <c r="B231" s="241"/>
      <c r="C231" s="241"/>
      <c r="D231" s="241"/>
      <c r="E231" s="242"/>
    </row>
    <row r="232" spans="1:5" s="105" customFormat="1" ht="15" customHeight="1" outlineLevel="2">
      <c r="A232" s="237" t="s">
        <v>7</v>
      </c>
      <c r="B232" s="238"/>
      <c r="C232" s="238"/>
      <c r="D232" s="238"/>
      <c r="E232" s="239"/>
    </row>
    <row r="233" spans="1:5" s="105" customFormat="1" ht="15.75" outlineLevel="2" thickBot="1">
      <c r="A233" s="234" t="s">
        <v>264</v>
      </c>
      <c r="B233" s="235"/>
      <c r="C233" s="235"/>
      <c r="D233" s="235"/>
      <c r="E233" s="236"/>
    </row>
  </sheetData>
  <sheetProtection password="AAF1" sheet="1" objects="1" scenarios="1" selectLockedCells="1" selectUnlockedCells="1"/>
  <customSheetViews>
    <customSheetView guid="{50823AFA-AF82-4061-9437-1EA6648665C5}">
      <selection sqref="A1:D1"/>
      <pageMargins left="0.15748031496062992" right="0.15748031496062992" top="0.2" bottom="0.18" header="0.17" footer="0.16"/>
      <pageSetup paperSize="9" orientation="landscape" r:id="rId1"/>
    </customSheetView>
  </customSheetViews>
  <mergeCells count="276">
    <mergeCell ref="A80:E80"/>
    <mergeCell ref="A81:E81"/>
    <mergeCell ref="A102:E102"/>
    <mergeCell ref="A187:B189"/>
    <mergeCell ref="D187:E187"/>
    <mergeCell ref="D188:E188"/>
    <mergeCell ref="D189:E189"/>
    <mergeCell ref="A124:E124"/>
    <mergeCell ref="D116:E116"/>
    <mergeCell ref="A117:B119"/>
    <mergeCell ref="D117:E117"/>
    <mergeCell ref="D118:E118"/>
    <mergeCell ref="D119:E119"/>
    <mergeCell ref="A120:E120"/>
    <mergeCell ref="A121:E121"/>
    <mergeCell ref="A181:E181"/>
    <mergeCell ref="A182:E182"/>
    <mergeCell ref="A185:E185"/>
    <mergeCell ref="A150:E150"/>
    <mergeCell ref="A151:E151"/>
    <mergeCell ref="A155:E155"/>
    <mergeCell ref="A156:C156"/>
    <mergeCell ref="D156:E156"/>
    <mergeCell ref="D98:E98"/>
    <mergeCell ref="D99:E99"/>
    <mergeCell ref="A100:E100"/>
    <mergeCell ref="A91:E91"/>
    <mergeCell ref="A92:E92"/>
    <mergeCell ref="A95:E95"/>
    <mergeCell ref="A96:C96"/>
    <mergeCell ref="D96:E96"/>
    <mergeCell ref="A97:B99"/>
    <mergeCell ref="D97:E97"/>
    <mergeCell ref="A157:B159"/>
    <mergeCell ref="D157:E157"/>
    <mergeCell ref="D158:E158"/>
    <mergeCell ref="D159:E159"/>
    <mergeCell ref="A154:E154"/>
    <mergeCell ref="A142:E142"/>
    <mergeCell ref="A135:E135"/>
    <mergeCell ref="A122:E122"/>
    <mergeCell ref="A103:E103"/>
    <mergeCell ref="A113:E113"/>
    <mergeCell ref="A104:E104"/>
    <mergeCell ref="A114:E114"/>
    <mergeCell ref="D106:E106"/>
    <mergeCell ref="A107:B109"/>
    <mergeCell ref="D107:E107"/>
    <mergeCell ref="D108:E108"/>
    <mergeCell ref="D109:E109"/>
    <mergeCell ref="A110:E110"/>
    <mergeCell ref="A111:E111"/>
    <mergeCell ref="A112:E112"/>
    <mergeCell ref="A127:B129"/>
    <mergeCell ref="A160:E160"/>
    <mergeCell ref="A161:E161"/>
    <mergeCell ref="A162:E162"/>
    <mergeCell ref="A165:E165"/>
    <mergeCell ref="A166:C166"/>
    <mergeCell ref="A195:E195"/>
    <mergeCell ref="A196:C196"/>
    <mergeCell ref="D196:E196"/>
    <mergeCell ref="A193:E193"/>
    <mergeCell ref="A194:E194"/>
    <mergeCell ref="A164:E164"/>
    <mergeCell ref="D168:E168"/>
    <mergeCell ref="D169:E169"/>
    <mergeCell ref="A170:E170"/>
    <mergeCell ref="A171:E171"/>
    <mergeCell ref="A192:E192"/>
    <mergeCell ref="A175:E175"/>
    <mergeCell ref="A176:C176"/>
    <mergeCell ref="D176:E176"/>
    <mergeCell ref="A177:B179"/>
    <mergeCell ref="D177:E177"/>
    <mergeCell ref="D178:E178"/>
    <mergeCell ref="D179:E179"/>
    <mergeCell ref="A180:E180"/>
    <mergeCell ref="A227:B229"/>
    <mergeCell ref="D227:E227"/>
    <mergeCell ref="D228:E228"/>
    <mergeCell ref="D229:E229"/>
    <mergeCell ref="D208:E208"/>
    <mergeCell ref="A215:E215"/>
    <mergeCell ref="A216:C216"/>
    <mergeCell ref="A203:E203"/>
    <mergeCell ref="A213:E213"/>
    <mergeCell ref="A223:E223"/>
    <mergeCell ref="A197:B199"/>
    <mergeCell ref="D197:E197"/>
    <mergeCell ref="D198:E198"/>
    <mergeCell ref="D199:E199"/>
    <mergeCell ref="D209:E209"/>
    <mergeCell ref="A200:E200"/>
    <mergeCell ref="A201:E201"/>
    <mergeCell ref="A202:E202"/>
    <mergeCell ref="A212:E212"/>
    <mergeCell ref="A230:E230"/>
    <mergeCell ref="A231:E231"/>
    <mergeCell ref="A232:E232"/>
    <mergeCell ref="A204:E204"/>
    <mergeCell ref="A214:E214"/>
    <mergeCell ref="A210:E210"/>
    <mergeCell ref="A211:E211"/>
    <mergeCell ref="A205:E205"/>
    <mergeCell ref="A224:E224"/>
    <mergeCell ref="D216:E216"/>
    <mergeCell ref="A217:B219"/>
    <mergeCell ref="D217:E217"/>
    <mergeCell ref="D218:E218"/>
    <mergeCell ref="D219:E219"/>
    <mergeCell ref="A220:E220"/>
    <mergeCell ref="A221:E221"/>
    <mergeCell ref="A225:E225"/>
    <mergeCell ref="A226:C226"/>
    <mergeCell ref="D226:E226"/>
    <mergeCell ref="A222:E222"/>
    <mergeCell ref="A206:C206"/>
    <mergeCell ref="D206:E206"/>
    <mergeCell ref="A207:B209"/>
    <mergeCell ref="D207:E207"/>
    <mergeCell ref="A186:C186"/>
    <mergeCell ref="D186:E186"/>
    <mergeCell ref="A172:E172"/>
    <mergeCell ref="A190:E190"/>
    <mergeCell ref="A191:E191"/>
    <mergeCell ref="A174:E174"/>
    <mergeCell ref="A184:E184"/>
    <mergeCell ref="A115:E115"/>
    <mergeCell ref="D127:E127"/>
    <mergeCell ref="D128:E128"/>
    <mergeCell ref="D129:E129"/>
    <mergeCell ref="A130:E130"/>
    <mergeCell ref="A131:E131"/>
    <mergeCell ref="A116:C116"/>
    <mergeCell ref="A152:E152"/>
    <mergeCell ref="A145:E145"/>
    <mergeCell ref="A146:C146"/>
    <mergeCell ref="D146:E146"/>
    <mergeCell ref="A147:B149"/>
    <mergeCell ref="D147:E147"/>
    <mergeCell ref="D148:E148"/>
    <mergeCell ref="D149:E149"/>
    <mergeCell ref="A134:E134"/>
    <mergeCell ref="A144:E144"/>
    <mergeCell ref="A101:E101"/>
    <mergeCell ref="A105:E105"/>
    <mergeCell ref="A106:C106"/>
    <mergeCell ref="A72:E72"/>
    <mergeCell ref="A75:E75"/>
    <mergeCell ref="A76:C76"/>
    <mergeCell ref="D76:E76"/>
    <mergeCell ref="A77:B79"/>
    <mergeCell ref="D77:E77"/>
    <mergeCell ref="D78:E78"/>
    <mergeCell ref="D79:E79"/>
    <mergeCell ref="A82:E82"/>
    <mergeCell ref="D89:E89"/>
    <mergeCell ref="A90:E90"/>
    <mergeCell ref="A83:E83"/>
    <mergeCell ref="A93:E93"/>
    <mergeCell ref="A84:E84"/>
    <mergeCell ref="A94:E94"/>
    <mergeCell ref="A85:E85"/>
    <mergeCell ref="A86:C86"/>
    <mergeCell ref="D86:E86"/>
    <mergeCell ref="A87:B89"/>
    <mergeCell ref="D87:E87"/>
    <mergeCell ref="D88:E88"/>
    <mergeCell ref="A71:E71"/>
    <mergeCell ref="A63:E63"/>
    <mergeCell ref="A73:E73"/>
    <mergeCell ref="A64:E64"/>
    <mergeCell ref="A74:E74"/>
    <mergeCell ref="A57:B59"/>
    <mergeCell ref="D57:E57"/>
    <mergeCell ref="D58:E58"/>
    <mergeCell ref="D59:E59"/>
    <mergeCell ref="A60:E60"/>
    <mergeCell ref="A61:E61"/>
    <mergeCell ref="A62:E62"/>
    <mergeCell ref="A65:E65"/>
    <mergeCell ref="A66:C66"/>
    <mergeCell ref="D66:E66"/>
    <mergeCell ref="A67:B69"/>
    <mergeCell ref="D67:E67"/>
    <mergeCell ref="D68:E68"/>
    <mergeCell ref="D69:E69"/>
    <mergeCell ref="A70:E70"/>
    <mergeCell ref="A55:E55"/>
    <mergeCell ref="A56:C56"/>
    <mergeCell ref="D56:E56"/>
    <mergeCell ref="A53:E53"/>
    <mergeCell ref="A54:E54"/>
    <mergeCell ref="A42:E42"/>
    <mergeCell ref="E32:E33"/>
    <mergeCell ref="A34:E34"/>
    <mergeCell ref="A35:E35"/>
    <mergeCell ref="D36:E36"/>
    <mergeCell ref="D37:E37"/>
    <mergeCell ref="A50:E50"/>
    <mergeCell ref="A41:E41"/>
    <mergeCell ref="A43:E43"/>
    <mergeCell ref="A51:E51"/>
    <mergeCell ref="A52:E52"/>
    <mergeCell ref="A44:E44"/>
    <mergeCell ref="A45:E45"/>
    <mergeCell ref="A46:C46"/>
    <mergeCell ref="D46:E46"/>
    <mergeCell ref="A47:B49"/>
    <mergeCell ref="D47:E47"/>
    <mergeCell ref="D48:E48"/>
    <mergeCell ref="D49:E49"/>
    <mergeCell ref="B22:C22"/>
    <mergeCell ref="D18:D20"/>
    <mergeCell ref="D23:D25"/>
    <mergeCell ref="A22:A31"/>
    <mergeCell ref="D38:E38"/>
    <mergeCell ref="A40:E40"/>
    <mergeCell ref="A32:A33"/>
    <mergeCell ref="B23:B27"/>
    <mergeCell ref="B28:B31"/>
    <mergeCell ref="B32:C32"/>
    <mergeCell ref="B33:C33"/>
    <mergeCell ref="A36:C36"/>
    <mergeCell ref="A37:B39"/>
    <mergeCell ref="D39:E39"/>
    <mergeCell ref="A21:C21"/>
    <mergeCell ref="D166:E166"/>
    <mergeCell ref="A167:B169"/>
    <mergeCell ref="D167:E167"/>
    <mergeCell ref="A5:E5"/>
    <mergeCell ref="A6:D7"/>
    <mergeCell ref="E6:E7"/>
    <mergeCell ref="A8:C8"/>
    <mergeCell ref="A16:C16"/>
    <mergeCell ref="A17:C17"/>
    <mergeCell ref="B18:C18"/>
    <mergeCell ref="E18:E20"/>
    <mergeCell ref="B19:C19"/>
    <mergeCell ref="B20:C20"/>
    <mergeCell ref="A18:A20"/>
    <mergeCell ref="A9:C9"/>
    <mergeCell ref="E9:E12"/>
    <mergeCell ref="A10:C10"/>
    <mergeCell ref="A11:C11"/>
    <mergeCell ref="A12:C12"/>
    <mergeCell ref="A13:C13"/>
    <mergeCell ref="E13:E15"/>
    <mergeCell ref="A14:C14"/>
    <mergeCell ref="A15:C15"/>
    <mergeCell ref="E22:E31"/>
    <mergeCell ref="A1:E1"/>
    <mergeCell ref="A3:E3"/>
    <mergeCell ref="A4:E4"/>
    <mergeCell ref="A2:E2"/>
    <mergeCell ref="A233:E233"/>
    <mergeCell ref="A123:E123"/>
    <mergeCell ref="A132:E132"/>
    <mergeCell ref="A133:E133"/>
    <mergeCell ref="A143:E143"/>
    <mergeCell ref="A153:E153"/>
    <mergeCell ref="A163:E163"/>
    <mergeCell ref="A173:E173"/>
    <mergeCell ref="A183:E183"/>
    <mergeCell ref="A141:E141"/>
    <mergeCell ref="A136:C136"/>
    <mergeCell ref="D136:E136"/>
    <mergeCell ref="A137:B139"/>
    <mergeCell ref="D137:E137"/>
    <mergeCell ref="D138:E138"/>
    <mergeCell ref="D139:E139"/>
    <mergeCell ref="A140:E140"/>
    <mergeCell ref="A125:E125"/>
    <mergeCell ref="A126:C126"/>
    <mergeCell ref="D126:E126"/>
  </mergeCells>
  <pageMargins left="0.39370078740157483" right="0.39370078740157483" top="0.19685039370078741" bottom="0.19685039370078741" header="0.15748031496062992" footer="0.15748031496062992"/>
  <pageSetup paperSize="9" scale="75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E34"/>
  <sheetViews>
    <sheetView workbookViewId="0">
      <selection sqref="A1:Z1"/>
    </sheetView>
  </sheetViews>
  <sheetFormatPr defaultRowHeight="12.75"/>
  <cols>
    <col min="1" max="1" width="64.42578125" style="34" customWidth="1"/>
    <col min="2" max="7" width="15.7109375" style="34" customWidth="1"/>
    <col min="8" max="8" width="14.85546875" style="34" customWidth="1"/>
    <col min="9" max="29" width="16.7109375" style="34" customWidth="1"/>
    <col min="30" max="30" width="14.7109375" style="34" customWidth="1"/>
    <col min="31" max="16384" width="9.140625" style="34"/>
  </cols>
  <sheetData>
    <row r="1" spans="1:31" ht="15" customHeight="1">
      <c r="A1" s="408" t="s">
        <v>164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3"/>
      <c r="AB1" s="43"/>
      <c r="AC1" s="43"/>
      <c r="AD1" s="43"/>
    </row>
    <row r="2" spans="1:31" ht="15" customHeight="1">
      <c r="A2" s="408" t="s">
        <v>0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3"/>
      <c r="AB2" s="43"/>
      <c r="AC2" s="43"/>
      <c r="AD2" s="43"/>
    </row>
    <row r="3" spans="1:31" ht="9.9499999999999993" customHeight="1" thickBot="1">
      <c r="A3" s="462"/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  <c r="W3" s="462"/>
      <c r="X3" s="462"/>
      <c r="Y3" s="462"/>
      <c r="Z3" s="462"/>
    </row>
    <row r="4" spans="1:31" ht="20.100000000000001" customHeight="1">
      <c r="A4" s="257" t="s">
        <v>0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9"/>
      <c r="Z4" s="263" t="s">
        <v>310</v>
      </c>
      <c r="AA4" s="45"/>
      <c r="AB4" s="45"/>
      <c r="AC4" s="45"/>
      <c r="AD4" s="43"/>
      <c r="AE4" s="43"/>
    </row>
    <row r="5" spans="1:31" ht="20.100000000000001" customHeight="1" thickBot="1">
      <c r="A5" s="260"/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2"/>
      <c r="Z5" s="264"/>
      <c r="AA5" s="45"/>
      <c r="AB5" s="45"/>
      <c r="AC5" s="45"/>
      <c r="AD5" s="43"/>
      <c r="AE5" s="43"/>
    </row>
    <row r="6" spans="1:31" ht="15" customHeight="1" thickBot="1">
      <c r="A6" s="463" t="str">
        <f>[2]Obsah!A3</f>
        <v>Informace platné k datu</v>
      </c>
      <c r="B6" s="464"/>
      <c r="C6" s="464"/>
      <c r="D6" s="229"/>
      <c r="E6" s="229"/>
      <c r="F6" s="465">
        <v>41912</v>
      </c>
      <c r="G6" s="466"/>
      <c r="H6" s="151"/>
      <c r="I6" s="152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4"/>
      <c r="AA6" s="44"/>
      <c r="AB6" s="44"/>
      <c r="AC6" s="44"/>
      <c r="AD6" s="43"/>
      <c r="AE6" s="43"/>
    </row>
    <row r="7" spans="1:31" ht="12.75" customHeight="1">
      <c r="A7" s="414" t="s">
        <v>185</v>
      </c>
      <c r="B7" s="417" t="s">
        <v>88</v>
      </c>
      <c r="C7" s="456"/>
      <c r="D7" s="456"/>
      <c r="E7" s="456"/>
      <c r="F7" s="456"/>
      <c r="G7" s="418"/>
      <c r="H7" s="417" t="s">
        <v>87</v>
      </c>
      <c r="I7" s="456"/>
      <c r="J7" s="456"/>
      <c r="K7" s="456"/>
      <c r="L7" s="456"/>
      <c r="M7" s="418"/>
      <c r="N7" s="417" t="s">
        <v>86</v>
      </c>
      <c r="O7" s="456"/>
      <c r="P7" s="456"/>
      <c r="Q7" s="456"/>
      <c r="R7" s="456"/>
      <c r="S7" s="456"/>
      <c r="T7" s="457" t="s">
        <v>85</v>
      </c>
      <c r="U7" s="458"/>
      <c r="V7" s="458"/>
      <c r="W7" s="458"/>
      <c r="X7" s="458"/>
      <c r="Y7" s="459"/>
      <c r="Z7" s="437" t="s">
        <v>109</v>
      </c>
      <c r="AA7" s="43"/>
      <c r="AB7" s="43"/>
      <c r="AC7" s="43"/>
      <c r="AD7" s="43"/>
      <c r="AE7" s="43"/>
    </row>
    <row r="8" spans="1:31" ht="15.75" customHeight="1" thickBot="1">
      <c r="A8" s="415"/>
      <c r="B8" s="412" t="s">
        <v>309</v>
      </c>
      <c r="C8" s="450"/>
      <c r="D8" s="450"/>
      <c r="E8" s="450"/>
      <c r="F8" s="450"/>
      <c r="G8" s="413"/>
      <c r="H8" s="412" t="s">
        <v>304</v>
      </c>
      <c r="I8" s="450"/>
      <c r="J8" s="450"/>
      <c r="K8" s="450"/>
      <c r="L8" s="450"/>
      <c r="M8" s="413"/>
      <c r="N8" s="412" t="s">
        <v>254</v>
      </c>
      <c r="O8" s="450"/>
      <c r="P8" s="450"/>
      <c r="Q8" s="450"/>
      <c r="R8" s="450"/>
      <c r="S8" s="413"/>
      <c r="T8" s="435" t="s">
        <v>255</v>
      </c>
      <c r="U8" s="433"/>
      <c r="V8" s="433"/>
      <c r="W8" s="433"/>
      <c r="X8" s="433"/>
      <c r="Y8" s="451"/>
      <c r="Z8" s="438"/>
      <c r="AA8" s="43"/>
      <c r="AB8" s="43"/>
      <c r="AC8" s="43"/>
      <c r="AD8" s="43"/>
      <c r="AE8" s="43"/>
    </row>
    <row r="9" spans="1:31" ht="30" customHeight="1">
      <c r="A9" s="415"/>
      <c r="B9" s="460" t="s">
        <v>98</v>
      </c>
      <c r="C9" s="452" t="s">
        <v>97</v>
      </c>
      <c r="D9" s="447" t="s">
        <v>96</v>
      </c>
      <c r="E9" s="445" t="s">
        <v>95</v>
      </c>
      <c r="F9" s="454" t="s">
        <v>184</v>
      </c>
      <c r="G9" s="439" t="s">
        <v>191</v>
      </c>
      <c r="H9" s="443" t="s">
        <v>98</v>
      </c>
      <c r="I9" s="452" t="s">
        <v>97</v>
      </c>
      <c r="J9" s="447" t="s">
        <v>96</v>
      </c>
      <c r="K9" s="445" t="s">
        <v>95</v>
      </c>
      <c r="L9" s="454" t="s">
        <v>184</v>
      </c>
      <c r="M9" s="439" t="s">
        <v>191</v>
      </c>
      <c r="N9" s="443" t="s">
        <v>98</v>
      </c>
      <c r="O9" s="452" t="s">
        <v>97</v>
      </c>
      <c r="P9" s="447" t="s">
        <v>96</v>
      </c>
      <c r="Q9" s="445" t="s">
        <v>95</v>
      </c>
      <c r="R9" s="454" t="s">
        <v>184</v>
      </c>
      <c r="S9" s="439" t="s">
        <v>191</v>
      </c>
      <c r="T9" s="467" t="s">
        <v>98</v>
      </c>
      <c r="U9" s="443" t="s">
        <v>97</v>
      </c>
      <c r="V9" s="445" t="s">
        <v>96</v>
      </c>
      <c r="W9" s="445" t="s">
        <v>95</v>
      </c>
      <c r="X9" s="445" t="s">
        <v>184</v>
      </c>
      <c r="Y9" s="454" t="s">
        <v>191</v>
      </c>
      <c r="Z9" s="438"/>
      <c r="AA9" s="43"/>
      <c r="AB9" s="43"/>
      <c r="AC9" s="43"/>
      <c r="AD9" s="43"/>
      <c r="AE9" s="43"/>
    </row>
    <row r="10" spans="1:31" ht="35.25" customHeight="1" thickBot="1">
      <c r="A10" s="416"/>
      <c r="B10" s="461"/>
      <c r="C10" s="453"/>
      <c r="D10" s="448"/>
      <c r="E10" s="446"/>
      <c r="F10" s="455"/>
      <c r="G10" s="440"/>
      <c r="H10" s="444"/>
      <c r="I10" s="453"/>
      <c r="J10" s="448"/>
      <c r="K10" s="446"/>
      <c r="L10" s="455"/>
      <c r="M10" s="440"/>
      <c r="N10" s="444"/>
      <c r="O10" s="453"/>
      <c r="P10" s="448"/>
      <c r="Q10" s="446"/>
      <c r="R10" s="455"/>
      <c r="S10" s="440"/>
      <c r="T10" s="468"/>
      <c r="U10" s="444"/>
      <c r="V10" s="446"/>
      <c r="W10" s="446"/>
      <c r="X10" s="446"/>
      <c r="Y10" s="455"/>
      <c r="Z10" s="438"/>
    </row>
    <row r="11" spans="1:31">
      <c r="A11" s="42" t="s">
        <v>108</v>
      </c>
      <c r="B11" s="79">
        <f t="shared" ref="B11:G11" si="0">B12+B20</f>
        <v>42898634722.209999</v>
      </c>
      <c r="C11" s="79">
        <f t="shared" si="0"/>
        <v>41776766214.009995</v>
      </c>
      <c r="D11" s="79">
        <f t="shared" si="0"/>
        <v>1121868508.2</v>
      </c>
      <c r="E11" s="79">
        <f t="shared" si="0"/>
        <v>0</v>
      </c>
      <c r="F11" s="79">
        <f t="shared" si="0"/>
        <v>0</v>
      </c>
      <c r="G11" s="79">
        <f t="shared" si="0"/>
        <v>0</v>
      </c>
      <c r="H11" s="79">
        <v>43818133566.350006</v>
      </c>
      <c r="I11" s="79">
        <v>42723484773.18</v>
      </c>
      <c r="J11" s="79">
        <v>1094648793.1700001</v>
      </c>
      <c r="K11" s="79">
        <v>0</v>
      </c>
      <c r="L11" s="79">
        <v>0</v>
      </c>
      <c r="M11" s="79">
        <v>0</v>
      </c>
      <c r="N11" s="79">
        <f t="shared" ref="N11:S11" si="1">N12+N20</f>
        <v>44608911810.610001</v>
      </c>
      <c r="O11" s="79">
        <f t="shared" si="1"/>
        <v>43528862426.409996</v>
      </c>
      <c r="P11" s="79">
        <f t="shared" si="1"/>
        <v>1080049384.1999998</v>
      </c>
      <c r="Q11" s="79">
        <f t="shared" si="1"/>
        <v>0</v>
      </c>
      <c r="R11" s="79">
        <f t="shared" si="1"/>
        <v>0</v>
      </c>
      <c r="S11" s="79">
        <f t="shared" si="1"/>
        <v>0</v>
      </c>
      <c r="T11" s="77">
        <v>47545483720.100006</v>
      </c>
      <c r="U11" s="77">
        <v>46486587764.440002</v>
      </c>
      <c r="V11" s="77">
        <v>1058895955.66</v>
      </c>
      <c r="W11" s="77">
        <v>0</v>
      </c>
      <c r="X11" s="77">
        <v>0</v>
      </c>
      <c r="Y11" s="77">
        <v>0</v>
      </c>
      <c r="Z11" s="438"/>
    </row>
    <row r="12" spans="1:31">
      <c r="A12" s="41" t="s">
        <v>107</v>
      </c>
      <c r="B12" s="79">
        <f t="shared" ref="B12:G12" si="2">B13+B16</f>
        <v>3131604800.1900001</v>
      </c>
      <c r="C12" s="79">
        <f t="shared" si="2"/>
        <v>3131604800.1900001</v>
      </c>
      <c r="D12" s="79">
        <f t="shared" si="2"/>
        <v>0</v>
      </c>
      <c r="E12" s="79">
        <f t="shared" si="2"/>
        <v>0</v>
      </c>
      <c r="F12" s="79">
        <f t="shared" si="2"/>
        <v>0</v>
      </c>
      <c r="G12" s="79">
        <f t="shared" si="2"/>
        <v>0</v>
      </c>
      <c r="H12" s="79">
        <v>2831759694.9299998</v>
      </c>
      <c r="I12" s="79">
        <v>2831759694.9299998</v>
      </c>
      <c r="J12" s="79">
        <v>0</v>
      </c>
      <c r="K12" s="79">
        <v>0</v>
      </c>
      <c r="L12" s="79">
        <v>0</v>
      </c>
      <c r="M12" s="79">
        <v>0</v>
      </c>
      <c r="N12" s="79">
        <f t="shared" ref="N12:S12" si="3">N13+N16</f>
        <v>2261491740.6700001</v>
      </c>
      <c r="O12" s="79">
        <f t="shared" si="3"/>
        <v>2261491740.6700001</v>
      </c>
      <c r="P12" s="79">
        <f t="shared" si="3"/>
        <v>0</v>
      </c>
      <c r="Q12" s="79">
        <f t="shared" si="3"/>
        <v>0</v>
      </c>
      <c r="R12" s="79">
        <f t="shared" si="3"/>
        <v>0</v>
      </c>
      <c r="S12" s="79">
        <f t="shared" si="3"/>
        <v>0</v>
      </c>
      <c r="T12" s="77">
        <v>3812073784.8299999</v>
      </c>
      <c r="U12" s="77">
        <v>3812073784.8299999</v>
      </c>
      <c r="V12" s="77">
        <v>0</v>
      </c>
      <c r="W12" s="77">
        <v>0</v>
      </c>
      <c r="X12" s="77">
        <v>0</v>
      </c>
      <c r="Y12" s="77">
        <v>0</v>
      </c>
      <c r="Z12" s="438"/>
    </row>
    <row r="13" spans="1:31">
      <c r="A13" s="41" t="s">
        <v>106</v>
      </c>
      <c r="B13" s="79">
        <f t="shared" ref="B13:G13" si="4">B14+B15</f>
        <v>3131604800.1900001</v>
      </c>
      <c r="C13" s="79">
        <f t="shared" si="4"/>
        <v>3131604800.1900001</v>
      </c>
      <c r="D13" s="79">
        <f t="shared" si="4"/>
        <v>0</v>
      </c>
      <c r="E13" s="79">
        <f t="shared" si="4"/>
        <v>0</v>
      </c>
      <c r="F13" s="79">
        <f t="shared" si="4"/>
        <v>0</v>
      </c>
      <c r="G13" s="79">
        <f t="shared" si="4"/>
        <v>0</v>
      </c>
      <c r="H13" s="79">
        <v>2831759694.9299998</v>
      </c>
      <c r="I13" s="79">
        <v>2831759694.9299998</v>
      </c>
      <c r="J13" s="79">
        <v>0</v>
      </c>
      <c r="K13" s="79">
        <v>0</v>
      </c>
      <c r="L13" s="79">
        <v>0</v>
      </c>
      <c r="M13" s="79">
        <v>0</v>
      </c>
      <c r="N13" s="79">
        <f t="shared" ref="N13:S13" si="5">N14+N15</f>
        <v>2261491740.6700001</v>
      </c>
      <c r="O13" s="79">
        <f t="shared" si="5"/>
        <v>2261491740.6700001</v>
      </c>
      <c r="P13" s="79">
        <f t="shared" si="5"/>
        <v>0</v>
      </c>
      <c r="Q13" s="79">
        <f t="shared" si="5"/>
        <v>0</v>
      </c>
      <c r="R13" s="79">
        <f t="shared" si="5"/>
        <v>0</v>
      </c>
      <c r="S13" s="79">
        <f t="shared" si="5"/>
        <v>0</v>
      </c>
      <c r="T13" s="77">
        <v>3812073784.8299999</v>
      </c>
      <c r="U13" s="77">
        <v>3812073784.8299999</v>
      </c>
      <c r="V13" s="77">
        <v>0</v>
      </c>
      <c r="W13" s="77">
        <v>0</v>
      </c>
      <c r="X13" s="77">
        <v>0</v>
      </c>
      <c r="Y13" s="77">
        <v>0</v>
      </c>
      <c r="Z13" s="438"/>
    </row>
    <row r="14" spans="1:31">
      <c r="A14" s="41" t="s">
        <v>105</v>
      </c>
      <c r="B14" s="79">
        <f>C14+D14+E14+F14+G14</f>
        <v>3131604800.1900001</v>
      </c>
      <c r="C14" s="80">
        <v>3131604800.1900001</v>
      </c>
      <c r="D14" s="80"/>
      <c r="E14" s="80"/>
      <c r="F14" s="80"/>
      <c r="G14" s="80"/>
      <c r="H14" s="79">
        <v>2831759694.9299998</v>
      </c>
      <c r="I14" s="80">
        <v>2831759694.9299998</v>
      </c>
      <c r="J14" s="80"/>
      <c r="K14" s="80"/>
      <c r="L14" s="80"/>
      <c r="M14" s="80"/>
      <c r="N14" s="79">
        <f>O14+P14+Q14+R14+S14</f>
        <v>2261491740.6700001</v>
      </c>
      <c r="O14" s="80">
        <v>2261491740.6700001</v>
      </c>
      <c r="P14" s="80"/>
      <c r="Q14" s="80"/>
      <c r="R14" s="80"/>
      <c r="S14" s="80"/>
      <c r="T14" s="77">
        <v>3812073784.8299999</v>
      </c>
      <c r="U14" s="78">
        <v>3812073784.8299999</v>
      </c>
      <c r="V14" s="78"/>
      <c r="W14" s="78"/>
      <c r="X14" s="78"/>
      <c r="Y14" s="78"/>
      <c r="Z14" s="438"/>
    </row>
    <row r="15" spans="1:31">
      <c r="A15" s="41" t="s">
        <v>104</v>
      </c>
      <c r="B15" s="79">
        <f>C15+D15+E15+F15+G15</f>
        <v>0</v>
      </c>
      <c r="C15" s="80"/>
      <c r="D15" s="80"/>
      <c r="E15" s="80"/>
      <c r="F15" s="80"/>
      <c r="G15" s="80"/>
      <c r="H15" s="79">
        <v>0</v>
      </c>
      <c r="I15" s="80"/>
      <c r="J15" s="80"/>
      <c r="K15" s="80"/>
      <c r="L15" s="80"/>
      <c r="M15" s="80"/>
      <c r="N15" s="79">
        <f>O15+P15+Q15+R15+S15</f>
        <v>0</v>
      </c>
      <c r="O15" s="80"/>
      <c r="P15" s="80"/>
      <c r="Q15" s="80"/>
      <c r="R15" s="80"/>
      <c r="S15" s="80"/>
      <c r="T15" s="77">
        <v>0</v>
      </c>
      <c r="U15" s="78"/>
      <c r="V15" s="78"/>
      <c r="W15" s="78"/>
      <c r="X15" s="78"/>
      <c r="Y15" s="78"/>
      <c r="Z15" s="438"/>
    </row>
    <row r="16" spans="1:31">
      <c r="A16" s="41" t="s">
        <v>103</v>
      </c>
      <c r="B16" s="79">
        <f t="shared" ref="B16:G16" si="6">B17+B18+B19</f>
        <v>0</v>
      </c>
      <c r="C16" s="79">
        <f t="shared" si="6"/>
        <v>0</v>
      </c>
      <c r="D16" s="79">
        <f t="shared" si="6"/>
        <v>0</v>
      </c>
      <c r="E16" s="79">
        <f t="shared" si="6"/>
        <v>0</v>
      </c>
      <c r="F16" s="79">
        <f t="shared" si="6"/>
        <v>0</v>
      </c>
      <c r="G16" s="79">
        <f t="shared" si="6"/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f t="shared" ref="N16:S16" si="7">N17+N18+N19</f>
        <v>0</v>
      </c>
      <c r="O16" s="79">
        <f t="shared" si="7"/>
        <v>0</v>
      </c>
      <c r="P16" s="79">
        <f t="shared" si="7"/>
        <v>0</v>
      </c>
      <c r="Q16" s="79">
        <f t="shared" si="7"/>
        <v>0</v>
      </c>
      <c r="R16" s="79">
        <f t="shared" si="7"/>
        <v>0</v>
      </c>
      <c r="S16" s="79">
        <f t="shared" si="7"/>
        <v>0</v>
      </c>
      <c r="T16" s="77">
        <v>0</v>
      </c>
      <c r="U16" s="77">
        <v>0</v>
      </c>
      <c r="V16" s="77">
        <v>0</v>
      </c>
      <c r="W16" s="77">
        <v>0</v>
      </c>
      <c r="X16" s="77">
        <v>0</v>
      </c>
      <c r="Y16" s="77">
        <v>0</v>
      </c>
      <c r="Z16" s="438"/>
    </row>
    <row r="17" spans="1:26">
      <c r="A17" s="41" t="s">
        <v>102</v>
      </c>
      <c r="B17" s="79">
        <f>C17+D17+E17+F17+G17</f>
        <v>0</v>
      </c>
      <c r="C17" s="80"/>
      <c r="D17" s="80"/>
      <c r="E17" s="80"/>
      <c r="F17" s="80"/>
      <c r="G17" s="80"/>
      <c r="H17" s="79">
        <v>0</v>
      </c>
      <c r="I17" s="80"/>
      <c r="J17" s="80"/>
      <c r="K17" s="80"/>
      <c r="L17" s="80"/>
      <c r="M17" s="80"/>
      <c r="N17" s="79">
        <f>O17+P17+Q17+R17+S17</f>
        <v>0</v>
      </c>
      <c r="O17" s="80"/>
      <c r="P17" s="80"/>
      <c r="Q17" s="80"/>
      <c r="R17" s="80"/>
      <c r="S17" s="80"/>
      <c r="T17" s="77">
        <v>0</v>
      </c>
      <c r="U17" s="78"/>
      <c r="V17" s="78"/>
      <c r="W17" s="78"/>
      <c r="X17" s="78"/>
      <c r="Y17" s="78"/>
      <c r="Z17" s="438"/>
    </row>
    <row r="18" spans="1:26">
      <c r="A18" s="41" t="s">
        <v>101</v>
      </c>
      <c r="B18" s="79">
        <f>C18+D18+E18+F18+G18</f>
        <v>0</v>
      </c>
      <c r="C18" s="80"/>
      <c r="D18" s="80"/>
      <c r="E18" s="80"/>
      <c r="F18" s="80"/>
      <c r="G18" s="80"/>
      <c r="H18" s="79">
        <v>0</v>
      </c>
      <c r="I18" s="80"/>
      <c r="J18" s="80"/>
      <c r="K18" s="80"/>
      <c r="L18" s="80"/>
      <c r="M18" s="80"/>
      <c r="N18" s="79">
        <f>O18+P18+Q18+R18+S18</f>
        <v>0</v>
      </c>
      <c r="O18" s="80"/>
      <c r="P18" s="80"/>
      <c r="Q18" s="80"/>
      <c r="R18" s="80"/>
      <c r="S18" s="80"/>
      <c r="T18" s="77">
        <v>0</v>
      </c>
      <c r="U18" s="78"/>
      <c r="V18" s="78"/>
      <c r="W18" s="78"/>
      <c r="X18" s="78"/>
      <c r="Y18" s="78"/>
      <c r="Z18" s="438"/>
    </row>
    <row r="19" spans="1:26">
      <c r="A19" s="41" t="s">
        <v>100</v>
      </c>
      <c r="B19" s="79">
        <f>C19+D19+E19+F19+G19</f>
        <v>0</v>
      </c>
      <c r="C19" s="80"/>
      <c r="D19" s="80"/>
      <c r="E19" s="80"/>
      <c r="F19" s="80"/>
      <c r="G19" s="80"/>
      <c r="H19" s="79">
        <v>0</v>
      </c>
      <c r="I19" s="80"/>
      <c r="J19" s="80"/>
      <c r="K19" s="80"/>
      <c r="L19" s="80"/>
      <c r="M19" s="80"/>
      <c r="N19" s="79">
        <f>O19+P19+Q19+R19+S19</f>
        <v>0</v>
      </c>
      <c r="O19" s="80"/>
      <c r="P19" s="80"/>
      <c r="Q19" s="80"/>
      <c r="R19" s="80"/>
      <c r="S19" s="80"/>
      <c r="T19" s="77">
        <v>0</v>
      </c>
      <c r="U19" s="78"/>
      <c r="V19" s="78"/>
      <c r="W19" s="78"/>
      <c r="X19" s="78"/>
      <c r="Y19" s="78"/>
      <c r="Z19" s="438"/>
    </row>
    <row r="20" spans="1:26">
      <c r="A20" s="41" t="s">
        <v>313</v>
      </c>
      <c r="B20" s="79">
        <f t="shared" ref="B20:G20" si="8">B21+B24</f>
        <v>39767029922.019997</v>
      </c>
      <c r="C20" s="79">
        <f t="shared" si="8"/>
        <v>38645161413.819992</v>
      </c>
      <c r="D20" s="79">
        <f t="shared" si="8"/>
        <v>1121868508.2</v>
      </c>
      <c r="E20" s="79">
        <f t="shared" si="8"/>
        <v>0</v>
      </c>
      <c r="F20" s="79">
        <f t="shared" si="8"/>
        <v>0</v>
      </c>
      <c r="G20" s="79">
        <f t="shared" si="8"/>
        <v>0</v>
      </c>
      <c r="H20" s="79">
        <v>40986373871.420006</v>
      </c>
      <c r="I20" s="79">
        <v>39891725078.25</v>
      </c>
      <c r="J20" s="79">
        <v>1094648793.1700001</v>
      </c>
      <c r="K20" s="79">
        <v>0</v>
      </c>
      <c r="L20" s="79">
        <v>0</v>
      </c>
      <c r="M20" s="79">
        <v>0</v>
      </c>
      <c r="N20" s="79">
        <f t="shared" ref="N20:S20" si="9">N21+N24</f>
        <v>42347420069.940002</v>
      </c>
      <c r="O20" s="79">
        <f t="shared" si="9"/>
        <v>41267370685.739998</v>
      </c>
      <c r="P20" s="79">
        <f t="shared" si="9"/>
        <v>1080049384.1999998</v>
      </c>
      <c r="Q20" s="79">
        <f t="shared" si="9"/>
        <v>0</v>
      </c>
      <c r="R20" s="79">
        <f t="shared" si="9"/>
        <v>0</v>
      </c>
      <c r="S20" s="79">
        <f t="shared" si="9"/>
        <v>0</v>
      </c>
      <c r="T20" s="77">
        <v>43733409935.270004</v>
      </c>
      <c r="U20" s="77">
        <v>42674513979.610001</v>
      </c>
      <c r="V20" s="77">
        <v>1058895955.66</v>
      </c>
      <c r="W20" s="77">
        <v>0</v>
      </c>
      <c r="X20" s="77">
        <v>0</v>
      </c>
      <c r="Y20" s="77">
        <v>0</v>
      </c>
      <c r="Z20" s="438"/>
    </row>
    <row r="21" spans="1:26">
      <c r="A21" s="41" t="s">
        <v>314</v>
      </c>
      <c r="B21" s="79">
        <f t="shared" ref="B21:G21" si="10">B22+B23</f>
        <v>37922361139.199997</v>
      </c>
      <c r="C21" s="79">
        <f t="shared" si="10"/>
        <v>37873510018.729996</v>
      </c>
      <c r="D21" s="79">
        <f t="shared" si="10"/>
        <v>48851120.469999999</v>
      </c>
      <c r="E21" s="79">
        <f t="shared" si="10"/>
        <v>0</v>
      </c>
      <c r="F21" s="79">
        <f t="shared" si="10"/>
        <v>0</v>
      </c>
      <c r="G21" s="79">
        <f t="shared" si="10"/>
        <v>0</v>
      </c>
      <c r="H21" s="79">
        <v>39158207833.370003</v>
      </c>
      <c r="I21" s="79">
        <v>39107143174.459999</v>
      </c>
      <c r="J21" s="79">
        <v>51064658.909999996</v>
      </c>
      <c r="K21" s="79">
        <v>0</v>
      </c>
      <c r="L21" s="79">
        <v>0</v>
      </c>
      <c r="M21" s="79">
        <v>0</v>
      </c>
      <c r="N21" s="79">
        <f t="shared" ref="N21:S21" si="11">N22+N23</f>
        <v>40557975848.860001</v>
      </c>
      <c r="O21" s="79">
        <f t="shared" si="11"/>
        <v>40503818677.5</v>
      </c>
      <c r="P21" s="79">
        <f t="shared" si="11"/>
        <v>54157171.359999999</v>
      </c>
      <c r="Q21" s="79">
        <f t="shared" si="11"/>
        <v>0</v>
      </c>
      <c r="R21" s="79">
        <f t="shared" si="11"/>
        <v>0</v>
      </c>
      <c r="S21" s="79">
        <f t="shared" si="11"/>
        <v>0</v>
      </c>
      <c r="T21" s="77">
        <v>41986121036.980003</v>
      </c>
      <c r="U21" s="77">
        <v>41931378982.440002</v>
      </c>
      <c r="V21" s="77">
        <v>54742054.539999999</v>
      </c>
      <c r="W21" s="77">
        <v>0</v>
      </c>
      <c r="X21" s="77">
        <v>0</v>
      </c>
      <c r="Y21" s="77">
        <v>0</v>
      </c>
      <c r="Z21" s="438"/>
    </row>
    <row r="22" spans="1:26">
      <c r="A22" s="41" t="s">
        <v>315</v>
      </c>
      <c r="B22" s="79">
        <f>C22+D22+E22+F22+G22</f>
        <v>37126817579.209999</v>
      </c>
      <c r="C22" s="80">
        <v>37126817579.209999</v>
      </c>
      <c r="D22" s="80"/>
      <c r="E22" s="80"/>
      <c r="F22" s="80"/>
      <c r="G22" s="80"/>
      <c r="H22" s="79">
        <v>38347804900.220001</v>
      </c>
      <c r="I22" s="80">
        <v>38347804900.220001</v>
      </c>
      <c r="J22" s="80"/>
      <c r="K22" s="80"/>
      <c r="L22" s="80"/>
      <c r="M22" s="80"/>
      <c r="N22" s="79">
        <f>O22+P22+Q22+R22+S22</f>
        <v>39724472153.43</v>
      </c>
      <c r="O22" s="80">
        <v>39724472153.43</v>
      </c>
      <c r="P22" s="80"/>
      <c r="Q22" s="80"/>
      <c r="R22" s="80"/>
      <c r="S22" s="80"/>
      <c r="T22" s="77">
        <v>41102982864.860001</v>
      </c>
      <c r="U22" s="78">
        <v>41102982864.860001</v>
      </c>
      <c r="V22" s="78"/>
      <c r="W22" s="78"/>
      <c r="X22" s="78"/>
      <c r="Y22" s="78"/>
      <c r="Z22" s="438"/>
    </row>
    <row r="23" spans="1:26">
      <c r="A23" s="41" t="s">
        <v>316</v>
      </c>
      <c r="B23" s="79">
        <f>C23+D23+E23+F23+G23</f>
        <v>795543559.99000001</v>
      </c>
      <c r="C23" s="80">
        <v>746692439.51999998</v>
      </c>
      <c r="D23" s="80">
        <v>48851120.469999999</v>
      </c>
      <c r="E23" s="80"/>
      <c r="F23" s="80"/>
      <c r="G23" s="80"/>
      <c r="H23" s="79">
        <v>810402933.14999998</v>
      </c>
      <c r="I23" s="80">
        <v>759338274.24000001</v>
      </c>
      <c r="J23" s="80">
        <v>51064658.909999996</v>
      </c>
      <c r="K23" s="80"/>
      <c r="L23" s="80"/>
      <c r="M23" s="80"/>
      <c r="N23" s="79">
        <f>O23+P23+Q23+R23+S23</f>
        <v>833503695.43000007</v>
      </c>
      <c r="O23" s="80">
        <v>779346524.07000005</v>
      </c>
      <c r="P23" s="80">
        <v>54157171.359999999</v>
      </c>
      <c r="Q23" s="80"/>
      <c r="R23" s="80"/>
      <c r="S23" s="80"/>
      <c r="T23" s="77">
        <v>883138172.12</v>
      </c>
      <c r="U23" s="78">
        <v>828396117.58000004</v>
      </c>
      <c r="V23" s="78">
        <v>54742054.539999999</v>
      </c>
      <c r="W23" s="78"/>
      <c r="X23" s="78"/>
      <c r="Y23" s="78"/>
      <c r="Z23" s="438"/>
    </row>
    <row r="24" spans="1:26">
      <c r="A24" s="41" t="s">
        <v>317</v>
      </c>
      <c r="B24" s="79">
        <f t="shared" ref="B24:G24" si="12">B25+B26+B27</f>
        <v>1844668782.8200002</v>
      </c>
      <c r="C24" s="79">
        <f t="shared" si="12"/>
        <v>771651395.09000003</v>
      </c>
      <c r="D24" s="79">
        <f t="shared" si="12"/>
        <v>1073017387.73</v>
      </c>
      <c r="E24" s="79">
        <f t="shared" si="12"/>
        <v>0</v>
      </c>
      <c r="F24" s="79">
        <f t="shared" si="12"/>
        <v>0</v>
      </c>
      <c r="G24" s="79">
        <f t="shared" si="12"/>
        <v>0</v>
      </c>
      <c r="H24" s="79">
        <v>1828166038.0499997</v>
      </c>
      <c r="I24" s="79">
        <v>784581903.78999996</v>
      </c>
      <c r="J24" s="79">
        <v>1043584134.26</v>
      </c>
      <c r="K24" s="79">
        <v>0</v>
      </c>
      <c r="L24" s="79">
        <v>0</v>
      </c>
      <c r="M24" s="79">
        <v>0</v>
      </c>
      <c r="N24" s="79">
        <f t="shared" ref="N24:S24" si="13">N25+N26+N27</f>
        <v>1789444221.0799999</v>
      </c>
      <c r="O24" s="79">
        <f t="shared" si="13"/>
        <v>763552008.24000001</v>
      </c>
      <c r="P24" s="79">
        <f t="shared" si="13"/>
        <v>1025892212.8399999</v>
      </c>
      <c r="Q24" s="79">
        <f t="shared" si="13"/>
        <v>0</v>
      </c>
      <c r="R24" s="79">
        <f t="shared" si="13"/>
        <v>0</v>
      </c>
      <c r="S24" s="79">
        <f t="shared" si="13"/>
        <v>0</v>
      </c>
      <c r="T24" s="77">
        <v>1747288898.29</v>
      </c>
      <c r="U24" s="77">
        <v>743134997.17000008</v>
      </c>
      <c r="V24" s="77">
        <v>1004153901.12</v>
      </c>
      <c r="W24" s="77">
        <v>0</v>
      </c>
      <c r="X24" s="77">
        <v>0</v>
      </c>
      <c r="Y24" s="77">
        <v>0</v>
      </c>
      <c r="Z24" s="438"/>
    </row>
    <row r="25" spans="1:26">
      <c r="A25" s="41" t="s">
        <v>318</v>
      </c>
      <c r="B25" s="79">
        <f>C25+D25+E25+F25+G25</f>
        <v>622827471.67000008</v>
      </c>
      <c r="C25" s="80">
        <v>526851732.72000003</v>
      </c>
      <c r="D25" s="80">
        <v>95975738.950000003</v>
      </c>
      <c r="E25" s="80"/>
      <c r="F25" s="80"/>
      <c r="G25" s="80"/>
      <c r="H25" s="79">
        <v>641847399.63999999</v>
      </c>
      <c r="I25" s="80">
        <v>549654359.53999996</v>
      </c>
      <c r="J25" s="80">
        <v>92193040.099999994</v>
      </c>
      <c r="K25" s="80"/>
      <c r="L25" s="80"/>
      <c r="M25" s="80"/>
      <c r="N25" s="79">
        <f>O25+P25+Q25+R25+S25</f>
        <v>623245053.18000007</v>
      </c>
      <c r="O25" s="80">
        <v>529146938.73000002</v>
      </c>
      <c r="P25" s="80">
        <v>94098114.450000003</v>
      </c>
      <c r="Q25" s="80"/>
      <c r="R25" s="80"/>
      <c r="S25" s="80"/>
      <c r="T25" s="77">
        <v>617607515.07999992</v>
      </c>
      <c r="U25" s="78">
        <v>526098081.69999999</v>
      </c>
      <c r="V25" s="78">
        <v>91509433.379999995</v>
      </c>
      <c r="W25" s="78"/>
      <c r="X25" s="78"/>
      <c r="Y25" s="78"/>
      <c r="Z25" s="438"/>
    </row>
    <row r="26" spans="1:26">
      <c r="A26" s="41" t="s">
        <v>319</v>
      </c>
      <c r="B26" s="79">
        <f>C26+D26+E26+F26+G26</f>
        <v>38713874.75</v>
      </c>
      <c r="C26" s="80">
        <v>23081480.789999999</v>
      </c>
      <c r="D26" s="80">
        <v>15632393.960000001</v>
      </c>
      <c r="E26" s="80"/>
      <c r="F26" s="80"/>
      <c r="G26" s="80"/>
      <c r="H26" s="79">
        <v>54888366.25</v>
      </c>
      <c r="I26" s="80">
        <v>32797921.739999998</v>
      </c>
      <c r="J26" s="80">
        <v>22090444.510000002</v>
      </c>
      <c r="K26" s="80"/>
      <c r="L26" s="80"/>
      <c r="M26" s="80"/>
      <c r="N26" s="79">
        <f>O26+P26+Q26+R26+S26</f>
        <v>60100445.840000004</v>
      </c>
      <c r="O26" s="80">
        <v>33933136.359999999</v>
      </c>
      <c r="P26" s="80">
        <v>26167309.48</v>
      </c>
      <c r="Q26" s="80"/>
      <c r="R26" s="80"/>
      <c r="S26" s="80"/>
      <c r="T26" s="77">
        <v>55392803.619999997</v>
      </c>
      <c r="U26" s="78">
        <v>25803615.899999999</v>
      </c>
      <c r="V26" s="78">
        <v>29589187.719999999</v>
      </c>
      <c r="W26" s="78"/>
      <c r="X26" s="78"/>
      <c r="Y26" s="78"/>
      <c r="Z26" s="438"/>
    </row>
    <row r="27" spans="1:26" ht="13.5" thickBot="1">
      <c r="A27" s="40" t="s">
        <v>320</v>
      </c>
      <c r="B27" s="79">
        <f>C27+D27+E27+F27+G27</f>
        <v>1183127436.4000001</v>
      </c>
      <c r="C27" s="80">
        <v>221718181.58000001</v>
      </c>
      <c r="D27" s="80">
        <v>961409254.82000005</v>
      </c>
      <c r="E27" s="80"/>
      <c r="F27" s="80"/>
      <c r="G27" s="80"/>
      <c r="H27" s="79">
        <v>1131430272.1599998</v>
      </c>
      <c r="I27" s="80">
        <v>202129622.50999999</v>
      </c>
      <c r="J27" s="80">
        <v>929300649.64999998</v>
      </c>
      <c r="K27" s="80"/>
      <c r="L27" s="80"/>
      <c r="M27" s="80"/>
      <c r="N27" s="79">
        <f>O27+P27+Q27+R27+S27</f>
        <v>1106098722.0599999</v>
      </c>
      <c r="O27" s="80">
        <v>200471933.15000001</v>
      </c>
      <c r="P27" s="80">
        <v>905626788.90999997</v>
      </c>
      <c r="Q27" s="80"/>
      <c r="R27" s="80"/>
      <c r="S27" s="80"/>
      <c r="T27" s="77">
        <v>1074288579.5899999</v>
      </c>
      <c r="U27" s="78">
        <v>191233299.56999999</v>
      </c>
      <c r="V27" s="78">
        <v>883055280.01999998</v>
      </c>
      <c r="W27" s="78"/>
      <c r="X27" s="78"/>
      <c r="Y27" s="78"/>
      <c r="Z27" s="438"/>
    </row>
    <row r="28" spans="1:26">
      <c r="A28" s="414" t="s">
        <v>188</v>
      </c>
      <c r="B28" s="417" t="s">
        <v>88</v>
      </c>
      <c r="C28" s="456"/>
      <c r="D28" s="456"/>
      <c r="E28" s="456"/>
      <c r="F28" s="456"/>
      <c r="G28" s="418"/>
      <c r="H28" s="417" t="s">
        <v>87</v>
      </c>
      <c r="I28" s="456"/>
      <c r="J28" s="456"/>
      <c r="K28" s="456"/>
      <c r="L28" s="456"/>
      <c r="M28" s="418"/>
      <c r="N28" s="417" t="s">
        <v>86</v>
      </c>
      <c r="O28" s="456"/>
      <c r="P28" s="456"/>
      <c r="Q28" s="456"/>
      <c r="R28" s="456"/>
      <c r="S28" s="456"/>
      <c r="T28" s="457" t="s">
        <v>85</v>
      </c>
      <c r="U28" s="458"/>
      <c r="V28" s="458"/>
      <c r="W28" s="458"/>
      <c r="X28" s="458"/>
      <c r="Y28" s="459"/>
      <c r="Z28" s="437" t="s">
        <v>99</v>
      </c>
    </row>
    <row r="29" spans="1:26" ht="13.5" thickBot="1">
      <c r="A29" s="415"/>
      <c r="B29" s="412" t="s">
        <v>309</v>
      </c>
      <c r="C29" s="450"/>
      <c r="D29" s="450"/>
      <c r="E29" s="450"/>
      <c r="F29" s="450"/>
      <c r="G29" s="413"/>
      <c r="H29" s="412" t="s">
        <v>304</v>
      </c>
      <c r="I29" s="450"/>
      <c r="J29" s="450"/>
      <c r="K29" s="450"/>
      <c r="L29" s="450"/>
      <c r="M29" s="413"/>
      <c r="N29" s="412" t="s">
        <v>254</v>
      </c>
      <c r="O29" s="450"/>
      <c r="P29" s="450"/>
      <c r="Q29" s="450"/>
      <c r="R29" s="450"/>
      <c r="S29" s="413"/>
      <c r="T29" s="435" t="s">
        <v>255</v>
      </c>
      <c r="U29" s="433"/>
      <c r="V29" s="433"/>
      <c r="W29" s="433"/>
      <c r="X29" s="433"/>
      <c r="Y29" s="451"/>
      <c r="Z29" s="438"/>
    </row>
    <row r="30" spans="1:26">
      <c r="A30" s="415"/>
      <c r="B30" s="443" t="s">
        <v>98</v>
      </c>
      <c r="C30" s="452" t="s">
        <v>97</v>
      </c>
      <c r="D30" s="447" t="s">
        <v>96</v>
      </c>
      <c r="E30" s="445" t="s">
        <v>95</v>
      </c>
      <c r="F30" s="454" t="s">
        <v>184</v>
      </c>
      <c r="G30" s="439" t="s">
        <v>191</v>
      </c>
      <c r="H30" s="443" t="s">
        <v>98</v>
      </c>
      <c r="I30" s="452" t="s">
        <v>97</v>
      </c>
      <c r="J30" s="447" t="s">
        <v>96</v>
      </c>
      <c r="K30" s="445" t="s">
        <v>95</v>
      </c>
      <c r="L30" s="454" t="s">
        <v>184</v>
      </c>
      <c r="M30" s="439" t="s">
        <v>191</v>
      </c>
      <c r="N30" s="443" t="s">
        <v>98</v>
      </c>
      <c r="O30" s="452" t="s">
        <v>97</v>
      </c>
      <c r="P30" s="447" t="s">
        <v>96</v>
      </c>
      <c r="Q30" s="445" t="s">
        <v>95</v>
      </c>
      <c r="R30" s="454" t="s">
        <v>184</v>
      </c>
      <c r="S30" s="439" t="s">
        <v>191</v>
      </c>
      <c r="T30" s="441" t="s">
        <v>98</v>
      </c>
      <c r="U30" s="443" t="s">
        <v>97</v>
      </c>
      <c r="V30" s="445" t="s">
        <v>96</v>
      </c>
      <c r="W30" s="445" t="s">
        <v>95</v>
      </c>
      <c r="X30" s="445" t="s">
        <v>184</v>
      </c>
      <c r="Y30" s="454" t="s">
        <v>191</v>
      </c>
      <c r="Z30" s="438"/>
    </row>
    <row r="31" spans="1:26" ht="13.5" thickBot="1">
      <c r="A31" s="416"/>
      <c r="B31" s="444"/>
      <c r="C31" s="453"/>
      <c r="D31" s="448"/>
      <c r="E31" s="446"/>
      <c r="F31" s="455"/>
      <c r="G31" s="440"/>
      <c r="H31" s="444"/>
      <c r="I31" s="453"/>
      <c r="J31" s="448"/>
      <c r="K31" s="446"/>
      <c r="L31" s="455"/>
      <c r="M31" s="440"/>
      <c r="N31" s="444"/>
      <c r="O31" s="453"/>
      <c r="P31" s="448"/>
      <c r="Q31" s="446"/>
      <c r="R31" s="455"/>
      <c r="S31" s="440"/>
      <c r="T31" s="442"/>
      <c r="U31" s="444"/>
      <c r="V31" s="446"/>
      <c r="W31" s="446"/>
      <c r="X31" s="446"/>
      <c r="Y31" s="455"/>
      <c r="Z31" s="438"/>
    </row>
    <row r="32" spans="1:26">
      <c r="A32" s="61" t="s">
        <v>186</v>
      </c>
      <c r="B32" s="223">
        <v>40270373801</v>
      </c>
      <c r="C32" s="223">
        <v>40270373801</v>
      </c>
      <c r="D32" s="82">
        <v>0</v>
      </c>
      <c r="E32" s="127">
        <v>0</v>
      </c>
      <c r="F32" s="127">
        <v>0</v>
      </c>
      <c r="G32" s="169">
        <v>0</v>
      </c>
      <c r="H32" s="81">
        <v>41636412831.699997</v>
      </c>
      <c r="I32" s="82">
        <v>41636412831.699997</v>
      </c>
      <c r="J32" s="82">
        <v>0</v>
      </c>
      <c r="K32" s="127">
        <v>0</v>
      </c>
      <c r="L32" s="127">
        <v>0</v>
      </c>
      <c r="M32" s="169">
        <v>0</v>
      </c>
      <c r="N32" s="81">
        <v>42781201213.999992</v>
      </c>
      <c r="O32" s="82">
        <v>42781201213.999992</v>
      </c>
      <c r="P32" s="82">
        <v>0</v>
      </c>
      <c r="Q32" s="82">
        <f t="shared" ref="Q32:S32" si="14">Q33+Q36</f>
        <v>0</v>
      </c>
      <c r="R32" s="82">
        <f t="shared" si="14"/>
        <v>0</v>
      </c>
      <c r="S32" s="83">
        <f t="shared" si="14"/>
        <v>0</v>
      </c>
      <c r="T32" s="87">
        <v>45694462419.700005</v>
      </c>
      <c r="U32" s="88">
        <v>45694462419.700005</v>
      </c>
      <c r="V32" s="88">
        <v>0</v>
      </c>
      <c r="W32" s="82">
        <f t="shared" ref="W32:Y32" si="15">W33+W36</f>
        <v>0</v>
      </c>
      <c r="X32" s="82">
        <f t="shared" si="15"/>
        <v>0</v>
      </c>
      <c r="Y32" s="83">
        <f t="shared" si="15"/>
        <v>0</v>
      </c>
      <c r="Z32" s="438"/>
    </row>
    <row r="33" spans="1:26" ht="13.5" thickBot="1">
      <c r="A33" s="62" t="s">
        <v>187</v>
      </c>
      <c r="B33" s="224">
        <v>2640212343</v>
      </c>
      <c r="C33" s="224">
        <v>1512130343</v>
      </c>
      <c r="D33" s="225">
        <v>1128082000</v>
      </c>
      <c r="E33" s="85">
        <v>0</v>
      </c>
      <c r="F33" s="85">
        <v>0</v>
      </c>
      <c r="G33" s="86">
        <v>0</v>
      </c>
      <c r="H33" s="84">
        <v>2459399871.1300001</v>
      </c>
      <c r="I33" s="85">
        <v>1358537951.3600001</v>
      </c>
      <c r="J33" s="85">
        <v>1100861919.77</v>
      </c>
      <c r="K33" s="85">
        <v>0</v>
      </c>
      <c r="L33" s="85">
        <v>0</v>
      </c>
      <c r="M33" s="86">
        <v>0</v>
      </c>
      <c r="N33" s="84">
        <v>2455026159.3600001</v>
      </c>
      <c r="O33" s="85">
        <v>1368753528.3800001</v>
      </c>
      <c r="P33" s="85">
        <v>1086272630.98</v>
      </c>
      <c r="Q33" s="85">
        <f t="shared" ref="Q33:S33" si="16">Q34+Q35</f>
        <v>0</v>
      </c>
      <c r="R33" s="85">
        <f t="shared" si="16"/>
        <v>0</v>
      </c>
      <c r="S33" s="86">
        <f t="shared" si="16"/>
        <v>0</v>
      </c>
      <c r="T33" s="84">
        <v>2460234773.9500003</v>
      </c>
      <c r="U33" s="85">
        <v>1395109571.5100002</v>
      </c>
      <c r="V33" s="85">
        <v>1065125202.4399999</v>
      </c>
      <c r="W33" s="85">
        <f t="shared" ref="W33:Y33" si="17">W34+W35</f>
        <v>0</v>
      </c>
      <c r="X33" s="85">
        <f t="shared" si="17"/>
        <v>0</v>
      </c>
      <c r="Y33" s="86">
        <f t="shared" si="17"/>
        <v>0</v>
      </c>
      <c r="Z33" s="449"/>
    </row>
    <row r="34" spans="1:26">
      <c r="V34" s="64"/>
    </row>
  </sheetData>
  <sheetProtection password="AAF1" sheet="1" objects="1" scenarios="1"/>
  <mergeCells count="75">
    <mergeCell ref="S9:S10"/>
    <mergeCell ref="T9:T10"/>
    <mergeCell ref="U9:U10"/>
    <mergeCell ref="V9:V10"/>
    <mergeCell ref="A3:Z3"/>
    <mergeCell ref="Z4:Z5"/>
    <mergeCell ref="A6:C6"/>
    <mergeCell ref="F6:G6"/>
    <mergeCell ref="A7:A10"/>
    <mergeCell ref="B7:G7"/>
    <mergeCell ref="H7:M7"/>
    <mergeCell ref="N7:S7"/>
    <mergeCell ref="T7:Y7"/>
    <mergeCell ref="L9:L10"/>
    <mergeCell ref="M9:M10"/>
    <mergeCell ref="N9:N10"/>
    <mergeCell ref="O9:O10"/>
    <mergeCell ref="P9:P10"/>
    <mergeCell ref="Q9:Q10"/>
    <mergeCell ref="Y9:Y10"/>
    <mergeCell ref="B8:G8"/>
    <mergeCell ref="H8:M8"/>
    <mergeCell ref="N8:S8"/>
    <mergeCell ref="T8:Y8"/>
    <mergeCell ref="B9:B10"/>
    <mergeCell ref="C9:C10"/>
    <mergeCell ref="D9:D10"/>
    <mergeCell ref="E9:E10"/>
    <mergeCell ref="F9:F10"/>
    <mergeCell ref="R9:R10"/>
    <mergeCell ref="G9:G10"/>
    <mergeCell ref="H9:H10"/>
    <mergeCell ref="I9:I10"/>
    <mergeCell ref="J9:J10"/>
    <mergeCell ref="K9:K10"/>
    <mergeCell ref="X9:X10"/>
    <mergeCell ref="N28:S28"/>
    <mergeCell ref="T28:Y28"/>
    <mergeCell ref="G30:G31"/>
    <mergeCell ref="H30:H31"/>
    <mergeCell ref="I30:I31"/>
    <mergeCell ref="J30:J31"/>
    <mergeCell ref="N30:N31"/>
    <mergeCell ref="O30:O31"/>
    <mergeCell ref="W30:W31"/>
    <mergeCell ref="X30:X31"/>
    <mergeCell ref="Y30:Y31"/>
    <mergeCell ref="Q30:Q31"/>
    <mergeCell ref="R30:R31"/>
    <mergeCell ref="L30:L31"/>
    <mergeCell ref="M30:M31"/>
    <mergeCell ref="A28:A31"/>
    <mergeCell ref="B28:G28"/>
    <mergeCell ref="H28:M28"/>
    <mergeCell ref="C30:C31"/>
    <mergeCell ref="D30:D31"/>
    <mergeCell ref="E30:E31"/>
    <mergeCell ref="F30:F31"/>
    <mergeCell ref="K30:K31"/>
    <mergeCell ref="A1:Z1"/>
    <mergeCell ref="A2:Z2"/>
    <mergeCell ref="A4:Y5"/>
    <mergeCell ref="Z7:Z27"/>
    <mergeCell ref="S30:S31"/>
    <mergeCell ref="T30:T31"/>
    <mergeCell ref="U30:U31"/>
    <mergeCell ref="V30:V31"/>
    <mergeCell ref="W9:W10"/>
    <mergeCell ref="P30:P31"/>
    <mergeCell ref="Z28:Z33"/>
    <mergeCell ref="B29:G29"/>
    <mergeCell ref="H29:M29"/>
    <mergeCell ref="N29:S29"/>
    <mergeCell ref="T29:Y29"/>
    <mergeCell ref="B30:B31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36"/>
  <sheetViews>
    <sheetView workbookViewId="0">
      <selection sqref="A1:H1"/>
    </sheetView>
  </sheetViews>
  <sheetFormatPr defaultRowHeight="15"/>
  <cols>
    <col min="1" max="1" width="35.42578125" customWidth="1"/>
    <col min="2" max="2" width="34.7109375" customWidth="1"/>
    <col min="3" max="3" width="22.42578125" customWidth="1"/>
    <col min="4" max="8" width="16.7109375" customWidth="1"/>
  </cols>
  <sheetData>
    <row r="1" spans="1:8" ht="15" customHeight="1">
      <c r="A1" s="339" t="s">
        <v>165</v>
      </c>
      <c r="B1" s="339"/>
      <c r="C1" s="339"/>
      <c r="D1" s="339"/>
      <c r="E1" s="339"/>
      <c r="F1" s="339"/>
      <c r="G1" s="339"/>
      <c r="H1" s="339"/>
    </row>
    <row r="2" spans="1:8" ht="15" customHeight="1">
      <c r="A2" s="339" t="s">
        <v>321</v>
      </c>
      <c r="B2" s="339"/>
      <c r="C2" s="339"/>
      <c r="D2" s="339"/>
      <c r="E2" s="339"/>
      <c r="F2" s="339"/>
      <c r="G2" s="339"/>
      <c r="H2" s="339"/>
    </row>
    <row r="3" spans="1:8" ht="9.9499999999999993" customHeight="1" thickBot="1">
      <c r="A3" s="423"/>
      <c r="B3" s="423"/>
      <c r="C3" s="423"/>
      <c r="D3" s="423"/>
      <c r="E3" s="423"/>
      <c r="F3" s="423"/>
      <c r="G3" s="423"/>
      <c r="H3" s="423"/>
    </row>
    <row r="4" spans="1:8" ht="20.100000000000001" customHeight="1">
      <c r="A4" s="257" t="s">
        <v>2</v>
      </c>
      <c r="B4" s="258"/>
      <c r="C4" s="258"/>
      <c r="D4" s="258"/>
      <c r="E4" s="258"/>
      <c r="F4" s="258"/>
      <c r="G4" s="259"/>
      <c r="H4" s="263" t="s">
        <v>310</v>
      </c>
    </row>
    <row r="5" spans="1:8" ht="20.100000000000001" customHeight="1" thickBot="1">
      <c r="A5" s="260"/>
      <c r="B5" s="261"/>
      <c r="C5" s="261"/>
      <c r="D5" s="261"/>
      <c r="E5" s="261"/>
      <c r="F5" s="261"/>
      <c r="G5" s="262"/>
      <c r="H5" s="264"/>
    </row>
    <row r="6" spans="1:8" ht="15" customHeight="1" thickBot="1">
      <c r="A6" s="493" t="str">
        <f>[2]Obsah!A3</f>
        <v>Informace platné k datu</v>
      </c>
      <c r="B6" s="494"/>
      <c r="C6" s="495"/>
      <c r="D6" s="496">
        <v>41912</v>
      </c>
      <c r="E6" s="497"/>
      <c r="F6" s="497"/>
      <c r="G6" s="498"/>
      <c r="H6" s="134"/>
    </row>
    <row r="7" spans="1:8" ht="38.25">
      <c r="A7" s="484" t="s">
        <v>136</v>
      </c>
      <c r="B7" s="485"/>
      <c r="C7" s="486"/>
      <c r="D7" s="65" t="s">
        <v>88</v>
      </c>
      <c r="E7" s="49" t="s">
        <v>87</v>
      </c>
      <c r="F7" s="65" t="s">
        <v>86</v>
      </c>
      <c r="G7" s="155" t="s">
        <v>85</v>
      </c>
      <c r="H7" s="273" t="s">
        <v>135</v>
      </c>
    </row>
    <row r="8" spans="1:8" ht="15.75" thickBot="1">
      <c r="A8" s="487"/>
      <c r="B8" s="488"/>
      <c r="C8" s="489"/>
      <c r="D8" s="50" t="s">
        <v>309</v>
      </c>
      <c r="E8" s="50" t="s">
        <v>304</v>
      </c>
      <c r="F8" s="47" t="s">
        <v>254</v>
      </c>
      <c r="G8" s="48" t="s">
        <v>255</v>
      </c>
      <c r="H8" s="274"/>
    </row>
    <row r="9" spans="1:8">
      <c r="A9" s="490" t="s">
        <v>322</v>
      </c>
      <c r="B9" s="491"/>
      <c r="C9" s="492"/>
      <c r="D9" s="201">
        <f>D10+D14+D19+D23+D27+D30+D33+D34+D35+D36+D39+D42+D45+D46</f>
        <v>81496649889</v>
      </c>
      <c r="E9" s="89">
        <v>81608707680.87999</v>
      </c>
      <c r="F9" s="89">
        <v>82616059359.27002</v>
      </c>
      <c r="G9" s="204">
        <v>82155312723.059998</v>
      </c>
      <c r="H9" s="327"/>
    </row>
    <row r="10" spans="1:8">
      <c r="A10" s="481" t="s">
        <v>323</v>
      </c>
      <c r="B10" s="482"/>
      <c r="C10" s="483"/>
      <c r="D10" s="202">
        <f>D11+D12+D13</f>
        <v>907933210</v>
      </c>
      <c r="E10" s="90">
        <v>229785893.16</v>
      </c>
      <c r="F10" s="90">
        <v>583129703.32000005</v>
      </c>
      <c r="G10" s="205">
        <v>573237894.47000003</v>
      </c>
      <c r="H10" s="327"/>
    </row>
    <row r="11" spans="1:8">
      <c r="A11" s="481" t="s">
        <v>134</v>
      </c>
      <c r="B11" s="482"/>
      <c r="C11" s="483"/>
      <c r="D11" s="202">
        <v>0</v>
      </c>
      <c r="E11" s="90">
        <v>0</v>
      </c>
      <c r="F11" s="90">
        <v>0</v>
      </c>
      <c r="G11" s="205">
        <v>0</v>
      </c>
      <c r="H11" s="327"/>
    </row>
    <row r="12" spans="1:8">
      <c r="A12" s="481" t="s">
        <v>324</v>
      </c>
      <c r="B12" s="482"/>
      <c r="C12" s="483"/>
      <c r="D12" s="202">
        <v>906729849</v>
      </c>
      <c r="E12" s="90">
        <v>229785893.16</v>
      </c>
      <c r="F12" s="90">
        <v>583129703.32000005</v>
      </c>
      <c r="G12" s="205">
        <v>573237894.47000003</v>
      </c>
      <c r="H12" s="327"/>
    </row>
    <row r="13" spans="1:8">
      <c r="A13" s="481" t="s">
        <v>325</v>
      </c>
      <c r="B13" s="482"/>
      <c r="C13" s="483"/>
      <c r="D13" s="202">
        <v>1203361</v>
      </c>
      <c r="E13" s="90">
        <v>0</v>
      </c>
      <c r="F13" s="92">
        <v>0</v>
      </c>
      <c r="G13" s="205">
        <v>0</v>
      </c>
      <c r="H13" s="327"/>
    </row>
    <row r="14" spans="1:8">
      <c r="A14" s="481" t="s">
        <v>326</v>
      </c>
      <c r="B14" s="482"/>
      <c r="C14" s="483"/>
      <c r="D14" s="202">
        <v>0</v>
      </c>
      <c r="E14" s="90">
        <v>0</v>
      </c>
      <c r="F14" s="92">
        <v>0</v>
      </c>
      <c r="G14" s="205">
        <v>0</v>
      </c>
      <c r="H14" s="327"/>
    </row>
    <row r="15" spans="1:8">
      <c r="A15" s="481" t="s">
        <v>327</v>
      </c>
      <c r="B15" s="482"/>
      <c r="C15" s="483"/>
      <c r="D15" s="202">
        <v>0</v>
      </c>
      <c r="E15" s="90">
        <v>0</v>
      </c>
      <c r="F15" s="92">
        <v>0</v>
      </c>
      <c r="G15" s="205">
        <v>0</v>
      </c>
      <c r="H15" s="327"/>
    </row>
    <row r="16" spans="1:8">
      <c r="A16" s="481" t="s">
        <v>133</v>
      </c>
      <c r="B16" s="482"/>
      <c r="C16" s="483"/>
      <c r="D16" s="202">
        <v>0</v>
      </c>
      <c r="E16" s="90">
        <v>0</v>
      </c>
      <c r="F16" s="92">
        <v>0</v>
      </c>
      <c r="G16" s="205">
        <v>0</v>
      </c>
      <c r="H16" s="327"/>
    </row>
    <row r="17" spans="1:8">
      <c r="A17" s="481" t="s">
        <v>132</v>
      </c>
      <c r="B17" s="482"/>
      <c r="C17" s="483"/>
      <c r="D17" s="202">
        <v>0</v>
      </c>
      <c r="E17" s="90">
        <v>0</v>
      </c>
      <c r="F17" s="92">
        <v>0</v>
      </c>
      <c r="G17" s="205">
        <v>0</v>
      </c>
      <c r="H17" s="327"/>
    </row>
    <row r="18" spans="1:8">
      <c r="A18" s="481" t="s">
        <v>328</v>
      </c>
      <c r="B18" s="482"/>
      <c r="C18" s="483"/>
      <c r="D18" s="202">
        <v>0</v>
      </c>
      <c r="E18" s="90">
        <v>0</v>
      </c>
      <c r="F18" s="92">
        <v>0</v>
      </c>
      <c r="G18" s="205">
        <v>0</v>
      </c>
      <c r="H18" s="327"/>
    </row>
    <row r="19" spans="1:8">
      <c r="A19" s="481" t="s">
        <v>329</v>
      </c>
      <c r="B19" s="482"/>
      <c r="C19" s="483"/>
      <c r="D19" s="202">
        <v>0</v>
      </c>
      <c r="E19" s="90">
        <v>0</v>
      </c>
      <c r="F19" s="92">
        <v>0</v>
      </c>
      <c r="G19" s="205">
        <v>0</v>
      </c>
      <c r="H19" s="327"/>
    </row>
    <row r="20" spans="1:8">
      <c r="A20" s="481" t="s">
        <v>330</v>
      </c>
      <c r="B20" s="482"/>
      <c r="C20" s="483"/>
      <c r="D20" s="202">
        <v>0</v>
      </c>
      <c r="E20" s="90">
        <v>0</v>
      </c>
      <c r="F20" s="92">
        <v>0</v>
      </c>
      <c r="G20" s="205">
        <v>0</v>
      </c>
      <c r="H20" s="327"/>
    </row>
    <row r="21" spans="1:8">
      <c r="A21" s="481" t="s">
        <v>331</v>
      </c>
      <c r="B21" s="482"/>
      <c r="C21" s="483"/>
      <c r="D21" s="202">
        <v>0</v>
      </c>
      <c r="E21" s="90">
        <v>0</v>
      </c>
      <c r="F21" s="92">
        <v>0</v>
      </c>
      <c r="G21" s="205">
        <v>0</v>
      </c>
      <c r="H21" s="327"/>
    </row>
    <row r="22" spans="1:8">
      <c r="A22" s="481" t="s">
        <v>332</v>
      </c>
      <c r="B22" s="482"/>
      <c r="C22" s="483"/>
      <c r="D22" s="202">
        <v>0</v>
      </c>
      <c r="E22" s="90">
        <v>0</v>
      </c>
      <c r="F22" s="92">
        <v>0</v>
      </c>
      <c r="G22" s="205">
        <v>0</v>
      </c>
      <c r="H22" s="327"/>
    </row>
    <row r="23" spans="1:8">
      <c r="A23" s="481" t="s">
        <v>333</v>
      </c>
      <c r="B23" s="482"/>
      <c r="C23" s="483"/>
      <c r="D23" s="202">
        <f>D24+D25+D26</f>
        <v>1290916077</v>
      </c>
      <c r="E23" s="90">
        <v>1292573628.5699999</v>
      </c>
      <c r="F23" s="90">
        <v>1291936168.0599999</v>
      </c>
      <c r="G23" s="205">
        <v>8907162577.6900005</v>
      </c>
      <c r="H23" s="327"/>
    </row>
    <row r="24" spans="1:8">
      <c r="A24" s="481" t="s">
        <v>131</v>
      </c>
      <c r="B24" s="482"/>
      <c r="C24" s="483"/>
      <c r="D24" s="202">
        <v>0</v>
      </c>
      <c r="E24" s="90">
        <v>0</v>
      </c>
      <c r="F24" s="90">
        <v>0</v>
      </c>
      <c r="G24" s="205">
        <v>0</v>
      </c>
      <c r="H24" s="327"/>
    </row>
    <row r="25" spans="1:8">
      <c r="A25" s="481" t="s">
        <v>130</v>
      </c>
      <c r="B25" s="482"/>
      <c r="C25" s="483"/>
      <c r="D25" s="202">
        <v>1290916077</v>
      </c>
      <c r="E25" s="90">
        <v>1292573628.5699999</v>
      </c>
      <c r="F25" s="90">
        <v>1291936168.0599999</v>
      </c>
      <c r="G25" s="205">
        <v>8907162577.6900005</v>
      </c>
      <c r="H25" s="327"/>
    </row>
    <row r="26" spans="1:8">
      <c r="A26" s="481" t="s">
        <v>334</v>
      </c>
      <c r="B26" s="482"/>
      <c r="C26" s="483"/>
      <c r="D26" s="202">
        <v>0</v>
      </c>
      <c r="E26" s="90">
        <v>0</v>
      </c>
      <c r="F26" s="92">
        <v>0</v>
      </c>
      <c r="G26" s="205">
        <v>0</v>
      </c>
      <c r="H26" s="327"/>
    </row>
    <row r="27" spans="1:8">
      <c r="A27" s="481" t="s">
        <v>335</v>
      </c>
      <c r="B27" s="482"/>
      <c r="C27" s="483"/>
      <c r="D27" s="202">
        <f>D28+D29</f>
        <v>69795187245</v>
      </c>
      <c r="E27" s="90">
        <v>70889820421.279999</v>
      </c>
      <c r="F27" s="90">
        <v>71508251709.680008</v>
      </c>
      <c r="G27" s="205">
        <v>70972965588.769989</v>
      </c>
      <c r="H27" s="327"/>
    </row>
    <row r="28" spans="1:8">
      <c r="A28" s="481" t="s">
        <v>129</v>
      </c>
      <c r="B28" s="482"/>
      <c r="C28" s="483"/>
      <c r="D28" s="202">
        <v>28012682737</v>
      </c>
      <c r="E28" s="90">
        <v>28124655531.380001</v>
      </c>
      <c r="F28" s="90">
        <v>27941426670.619999</v>
      </c>
      <c r="G28" s="205">
        <v>24456631492.029999</v>
      </c>
      <c r="H28" s="327"/>
    </row>
    <row r="29" spans="1:8">
      <c r="A29" s="481" t="s">
        <v>336</v>
      </c>
      <c r="B29" s="482"/>
      <c r="C29" s="483"/>
      <c r="D29" s="202">
        <v>41782504508</v>
      </c>
      <c r="E29" s="90">
        <v>42765164889.900002</v>
      </c>
      <c r="F29" s="90">
        <v>43566825039.060005</v>
      </c>
      <c r="G29" s="205">
        <v>46516334096.739998</v>
      </c>
      <c r="H29" s="327"/>
    </row>
    <row r="30" spans="1:8">
      <c r="A30" s="481" t="s">
        <v>337</v>
      </c>
      <c r="B30" s="482"/>
      <c r="C30" s="483"/>
      <c r="D30" s="202">
        <f>D31+D32</f>
        <v>7319285586</v>
      </c>
      <c r="E30" s="90">
        <v>7357832865.0299997</v>
      </c>
      <c r="F30" s="90">
        <v>7432005129.8800001</v>
      </c>
      <c r="G30" s="205">
        <v>0</v>
      </c>
      <c r="H30" s="327"/>
    </row>
    <row r="31" spans="1:8">
      <c r="A31" s="481" t="s">
        <v>338</v>
      </c>
      <c r="B31" s="482"/>
      <c r="C31" s="483"/>
      <c r="D31" s="202">
        <v>7319285586</v>
      </c>
      <c r="E31" s="90">
        <v>7357832865.0299997</v>
      </c>
      <c r="F31" s="90">
        <v>7432005129.8800001</v>
      </c>
      <c r="G31" s="205">
        <v>0</v>
      </c>
      <c r="H31" s="327"/>
    </row>
    <row r="32" spans="1:8">
      <c r="A32" s="481" t="s">
        <v>339</v>
      </c>
      <c r="B32" s="482"/>
      <c r="C32" s="483"/>
      <c r="D32" s="202">
        <v>0</v>
      </c>
      <c r="E32" s="90">
        <v>0</v>
      </c>
      <c r="F32" s="92">
        <v>0</v>
      </c>
      <c r="G32" s="205">
        <v>0</v>
      </c>
      <c r="H32" s="327"/>
    </row>
    <row r="33" spans="1:8">
      <c r="A33" s="481" t="s">
        <v>340</v>
      </c>
      <c r="B33" s="482"/>
      <c r="C33" s="483"/>
      <c r="D33" s="202">
        <v>522657119</v>
      </c>
      <c r="E33" s="90">
        <v>381194857.87</v>
      </c>
      <c r="F33" s="90">
        <v>37238903.049999997</v>
      </c>
      <c r="G33" s="205">
        <v>808156.32</v>
      </c>
      <c r="H33" s="327"/>
    </row>
    <row r="34" spans="1:8">
      <c r="A34" s="481" t="s">
        <v>341</v>
      </c>
      <c r="B34" s="482"/>
      <c r="C34" s="483"/>
      <c r="D34" s="202">
        <v>30497644</v>
      </c>
      <c r="E34" s="90">
        <v>34185908.619999997</v>
      </c>
      <c r="F34" s="90">
        <v>14257386.789999999</v>
      </c>
      <c r="G34" s="205">
        <v>7438829.5599999996</v>
      </c>
      <c r="H34" s="327"/>
    </row>
    <row r="35" spans="1:8">
      <c r="A35" s="481" t="s">
        <v>342</v>
      </c>
      <c r="B35" s="482"/>
      <c r="C35" s="483"/>
      <c r="D35" s="202">
        <v>0</v>
      </c>
      <c r="E35" s="90">
        <v>0</v>
      </c>
      <c r="F35" s="92">
        <v>0</v>
      </c>
      <c r="G35" s="205">
        <v>0</v>
      </c>
      <c r="H35" s="327"/>
    </row>
    <row r="36" spans="1:8">
      <c r="A36" s="481" t="s">
        <v>343</v>
      </c>
      <c r="B36" s="482"/>
      <c r="C36" s="483"/>
      <c r="D36" s="202">
        <f>D37+D38</f>
        <v>367393925</v>
      </c>
      <c r="E36" s="90">
        <v>371835985.49000001</v>
      </c>
      <c r="F36" s="90">
        <v>375976277.66999996</v>
      </c>
      <c r="G36" s="205">
        <v>380363682.23000002</v>
      </c>
      <c r="H36" s="327"/>
    </row>
    <row r="37" spans="1:8">
      <c r="A37" s="481" t="s">
        <v>128</v>
      </c>
      <c r="B37" s="482"/>
      <c r="C37" s="483"/>
      <c r="D37" s="202">
        <v>367393925</v>
      </c>
      <c r="E37" s="90">
        <v>345970423.22000003</v>
      </c>
      <c r="F37" s="90">
        <v>348168974.51999998</v>
      </c>
      <c r="G37" s="205">
        <v>350374371.38999999</v>
      </c>
      <c r="H37" s="327"/>
    </row>
    <row r="38" spans="1:8">
      <c r="A38" s="481" t="s">
        <v>127</v>
      </c>
      <c r="B38" s="482"/>
      <c r="C38" s="483"/>
      <c r="D38" s="202">
        <v>0</v>
      </c>
      <c r="E38" s="90">
        <v>25865562.269999981</v>
      </c>
      <c r="F38" s="90">
        <v>27807303.149999976</v>
      </c>
      <c r="G38" s="205">
        <v>29989310.840000004</v>
      </c>
      <c r="H38" s="327"/>
    </row>
    <row r="39" spans="1:8">
      <c r="A39" s="481" t="s">
        <v>344</v>
      </c>
      <c r="B39" s="482"/>
      <c r="C39" s="483"/>
      <c r="D39" s="202">
        <f>D40+D41</f>
        <v>213420520</v>
      </c>
      <c r="E39" s="90">
        <v>216340848.02000004</v>
      </c>
      <c r="F39" s="90">
        <v>215738288.38</v>
      </c>
      <c r="G39" s="205">
        <v>220950294.62</v>
      </c>
      <c r="H39" s="327"/>
    </row>
    <row r="40" spans="1:8">
      <c r="A40" s="481" t="s">
        <v>126</v>
      </c>
      <c r="B40" s="482"/>
      <c r="C40" s="483"/>
      <c r="D40" s="202">
        <v>0</v>
      </c>
      <c r="E40" s="90">
        <v>0</v>
      </c>
      <c r="F40" s="90">
        <v>0</v>
      </c>
      <c r="G40" s="205">
        <v>0</v>
      </c>
      <c r="H40" s="327"/>
    </row>
    <row r="41" spans="1:8">
      <c r="A41" s="481" t="s">
        <v>125</v>
      </c>
      <c r="B41" s="482"/>
      <c r="C41" s="483"/>
      <c r="D41" s="202">
        <v>213420520</v>
      </c>
      <c r="E41" s="90">
        <v>216340848.02000004</v>
      </c>
      <c r="F41" s="90">
        <v>215738288.38</v>
      </c>
      <c r="G41" s="205">
        <v>220950294.62</v>
      </c>
      <c r="H41" s="327"/>
    </row>
    <row r="42" spans="1:8">
      <c r="A42" s="481" t="s">
        <v>345</v>
      </c>
      <c r="B42" s="482"/>
      <c r="C42" s="483"/>
      <c r="D42" s="202">
        <f>D43+D44</f>
        <v>18365584</v>
      </c>
      <c r="E42" s="90">
        <v>0</v>
      </c>
      <c r="F42" s="90">
        <v>667610</v>
      </c>
      <c r="G42" s="205">
        <v>0</v>
      </c>
      <c r="H42" s="327"/>
    </row>
    <row r="43" spans="1:8">
      <c r="A43" s="481" t="s">
        <v>124</v>
      </c>
      <c r="B43" s="482"/>
      <c r="C43" s="483"/>
      <c r="D43" s="202">
        <v>18365584</v>
      </c>
      <c r="E43" s="90">
        <v>0</v>
      </c>
      <c r="F43" s="90">
        <v>0</v>
      </c>
      <c r="G43" s="205">
        <v>0</v>
      </c>
      <c r="H43" s="327"/>
    </row>
    <row r="44" spans="1:8">
      <c r="A44" s="481" t="s">
        <v>123</v>
      </c>
      <c r="B44" s="482"/>
      <c r="C44" s="483"/>
      <c r="D44" s="202">
        <v>0</v>
      </c>
      <c r="E44" s="90">
        <v>0</v>
      </c>
      <c r="F44" s="90">
        <v>667610</v>
      </c>
      <c r="G44" s="205">
        <v>0</v>
      </c>
      <c r="H44" s="327"/>
    </row>
    <row r="45" spans="1:8">
      <c r="A45" s="481" t="s">
        <v>122</v>
      </c>
      <c r="B45" s="482"/>
      <c r="C45" s="483"/>
      <c r="D45" s="202">
        <v>1030992979</v>
      </c>
      <c r="E45" s="90">
        <v>835137272.84000003</v>
      </c>
      <c r="F45" s="90">
        <v>1156858182.4400001</v>
      </c>
      <c r="G45" s="205">
        <v>1092385699.4000001</v>
      </c>
      <c r="H45" s="327"/>
    </row>
    <row r="46" spans="1:8" ht="15.75" thickBot="1">
      <c r="A46" s="473" t="s">
        <v>346</v>
      </c>
      <c r="B46" s="474"/>
      <c r="C46" s="475"/>
      <c r="D46" s="203">
        <v>0</v>
      </c>
      <c r="E46" s="91">
        <v>0</v>
      </c>
      <c r="F46" s="91">
        <v>0</v>
      </c>
      <c r="G46" s="206">
        <v>0</v>
      </c>
      <c r="H46" s="327"/>
    </row>
    <row r="47" spans="1:8" s="105" customFormat="1" ht="39" thickBot="1">
      <c r="A47" s="476" t="s">
        <v>347</v>
      </c>
      <c r="B47" s="477"/>
      <c r="C47" s="478"/>
      <c r="D47" s="46" t="s">
        <v>88</v>
      </c>
      <c r="E47" s="157" t="s">
        <v>87</v>
      </c>
      <c r="F47" s="46" t="s">
        <v>86</v>
      </c>
      <c r="G47" s="185" t="s">
        <v>85</v>
      </c>
      <c r="H47" s="274"/>
    </row>
    <row r="48" spans="1:8">
      <c r="A48" s="479" t="s">
        <v>348</v>
      </c>
      <c r="B48" s="480"/>
      <c r="C48" s="480"/>
      <c r="D48" s="186">
        <f>D49+D79</f>
        <v>81496649888</v>
      </c>
      <c r="E48" s="190">
        <v>81608707682.210007</v>
      </c>
      <c r="F48" s="190">
        <v>82616059360.420013</v>
      </c>
      <c r="G48" s="195">
        <v>82155312724.969986</v>
      </c>
      <c r="H48" s="327"/>
    </row>
    <row r="49" spans="1:8">
      <c r="A49" s="469" t="s">
        <v>349</v>
      </c>
      <c r="B49" s="470"/>
      <c r="C49" s="470"/>
      <c r="D49" s="187">
        <f>D50+D56+D60+D64+D65+D66+D73+D76+D77+D78</f>
        <v>74055671761</v>
      </c>
      <c r="E49" s="191">
        <v>74363615798.670013</v>
      </c>
      <c r="F49" s="191">
        <v>74428075771.190018</v>
      </c>
      <c r="G49" s="196">
        <v>74337686770.769989</v>
      </c>
      <c r="H49" s="327"/>
    </row>
    <row r="50" spans="1:8">
      <c r="A50" s="469" t="s">
        <v>350</v>
      </c>
      <c r="B50" s="470"/>
      <c r="C50" s="470"/>
      <c r="D50" s="187">
        <f>D51+D52+D53+D54+D55</f>
        <v>0</v>
      </c>
      <c r="E50" s="192">
        <f t="shared" ref="E50:G50" si="0">E51+E52+E53+E54+E55</f>
        <v>0</v>
      </c>
      <c r="F50" s="192">
        <f t="shared" si="0"/>
        <v>0</v>
      </c>
      <c r="G50" s="197">
        <f t="shared" si="0"/>
        <v>0</v>
      </c>
      <c r="H50" s="327"/>
    </row>
    <row r="51" spans="1:8">
      <c r="A51" s="469" t="s">
        <v>351</v>
      </c>
      <c r="B51" s="470"/>
      <c r="C51" s="470"/>
      <c r="D51" s="188">
        <v>0</v>
      </c>
      <c r="E51" s="193">
        <v>0</v>
      </c>
      <c r="F51" s="193">
        <v>0</v>
      </c>
      <c r="G51" s="198">
        <v>0</v>
      </c>
      <c r="H51" s="327"/>
    </row>
    <row r="52" spans="1:8">
      <c r="A52" s="469" t="s">
        <v>121</v>
      </c>
      <c r="B52" s="470"/>
      <c r="C52" s="470"/>
      <c r="D52" s="188">
        <v>0</v>
      </c>
      <c r="E52" s="193">
        <v>0</v>
      </c>
      <c r="F52" s="193">
        <v>0</v>
      </c>
      <c r="G52" s="198">
        <v>0</v>
      </c>
      <c r="H52" s="327"/>
    </row>
    <row r="53" spans="1:8">
      <c r="A53" s="469" t="s">
        <v>352</v>
      </c>
      <c r="B53" s="470"/>
      <c r="C53" s="470"/>
      <c r="D53" s="188">
        <v>0</v>
      </c>
      <c r="E53" s="193">
        <v>0</v>
      </c>
      <c r="F53" s="193">
        <v>0</v>
      </c>
      <c r="G53" s="198">
        <v>0</v>
      </c>
      <c r="H53" s="327"/>
    </row>
    <row r="54" spans="1:8">
      <c r="A54" s="469" t="s">
        <v>353</v>
      </c>
      <c r="B54" s="470"/>
      <c r="C54" s="470"/>
      <c r="D54" s="188">
        <v>0</v>
      </c>
      <c r="E54" s="193">
        <v>0</v>
      </c>
      <c r="F54" s="193">
        <v>0</v>
      </c>
      <c r="G54" s="198">
        <v>0</v>
      </c>
      <c r="H54" s="327"/>
    </row>
    <row r="55" spans="1:8">
      <c r="A55" s="469" t="s">
        <v>354</v>
      </c>
      <c r="B55" s="470"/>
      <c r="C55" s="470"/>
      <c r="D55" s="188">
        <v>0</v>
      </c>
      <c r="E55" s="193">
        <v>0</v>
      </c>
      <c r="F55" s="193">
        <v>0</v>
      </c>
      <c r="G55" s="198">
        <v>0</v>
      </c>
      <c r="H55" s="327"/>
    </row>
    <row r="56" spans="1:8">
      <c r="A56" s="469" t="s">
        <v>355</v>
      </c>
      <c r="B56" s="470"/>
      <c r="C56" s="470"/>
      <c r="D56" s="187">
        <f>D57+D58+D59</f>
        <v>0</v>
      </c>
      <c r="E56" s="192">
        <f t="shared" ref="E56:G56" si="1">E57+E58+E59</f>
        <v>0</v>
      </c>
      <c r="F56" s="192">
        <f t="shared" si="1"/>
        <v>0</v>
      </c>
      <c r="G56" s="197">
        <f t="shared" si="1"/>
        <v>0</v>
      </c>
      <c r="H56" s="327"/>
    </row>
    <row r="57" spans="1:8">
      <c r="A57" s="469" t="s">
        <v>356</v>
      </c>
      <c r="B57" s="470"/>
      <c r="C57" s="470"/>
      <c r="D57" s="188">
        <v>0</v>
      </c>
      <c r="E57" s="193">
        <v>0</v>
      </c>
      <c r="F57" s="193">
        <v>0</v>
      </c>
      <c r="G57" s="198">
        <v>0</v>
      </c>
      <c r="H57" s="327"/>
    </row>
    <row r="58" spans="1:8">
      <c r="A58" s="469" t="s">
        <v>357</v>
      </c>
      <c r="B58" s="470"/>
      <c r="C58" s="470"/>
      <c r="D58" s="188">
        <v>0</v>
      </c>
      <c r="E58" s="193">
        <v>0</v>
      </c>
      <c r="F58" s="193">
        <v>0</v>
      </c>
      <c r="G58" s="198">
        <v>0</v>
      </c>
      <c r="H58" s="327"/>
    </row>
    <row r="59" spans="1:8">
      <c r="A59" s="469" t="s">
        <v>358</v>
      </c>
      <c r="B59" s="470"/>
      <c r="C59" s="470"/>
      <c r="D59" s="188">
        <v>0</v>
      </c>
      <c r="E59" s="193">
        <v>0</v>
      </c>
      <c r="F59" s="193">
        <v>0</v>
      </c>
      <c r="G59" s="198">
        <v>0</v>
      </c>
      <c r="H59" s="327"/>
    </row>
    <row r="60" spans="1:8">
      <c r="A60" s="469" t="s">
        <v>359</v>
      </c>
      <c r="B60" s="470"/>
      <c r="C60" s="470"/>
      <c r="D60" s="187">
        <f>D61+D62+D63</f>
        <v>72851342720</v>
      </c>
      <c r="E60" s="191">
        <v>73199174954.020004</v>
      </c>
      <c r="F60" s="191">
        <v>73661910877.990005</v>
      </c>
      <c r="G60" s="196">
        <v>73586965825.839996</v>
      </c>
      <c r="H60" s="327"/>
    </row>
    <row r="61" spans="1:8">
      <c r="A61" s="469" t="s">
        <v>360</v>
      </c>
      <c r="B61" s="470"/>
      <c r="C61" s="470"/>
      <c r="D61" s="188">
        <v>72805567604</v>
      </c>
      <c r="E61" s="191">
        <v>73199174954.020004</v>
      </c>
      <c r="F61" s="191">
        <v>73661910877.990005</v>
      </c>
      <c r="G61" s="196">
        <v>73586965825.839996</v>
      </c>
      <c r="H61" s="327"/>
    </row>
    <row r="62" spans="1:8">
      <c r="A62" s="469" t="s">
        <v>120</v>
      </c>
      <c r="B62" s="470"/>
      <c r="C62" s="470"/>
      <c r="D62" s="188">
        <v>0</v>
      </c>
      <c r="E62" s="193">
        <v>0</v>
      </c>
      <c r="F62" s="193">
        <v>0</v>
      </c>
      <c r="G62" s="198">
        <v>0</v>
      </c>
      <c r="H62" s="327"/>
    </row>
    <row r="63" spans="1:8">
      <c r="A63" s="469" t="s">
        <v>361</v>
      </c>
      <c r="B63" s="470"/>
      <c r="C63" s="470"/>
      <c r="D63" s="188">
        <v>45775116</v>
      </c>
      <c r="E63" s="191">
        <v>49883098.450000003</v>
      </c>
      <c r="F63" s="191">
        <v>72193742.459999993</v>
      </c>
      <c r="G63" s="196">
        <v>294159175.94999999</v>
      </c>
      <c r="H63" s="327"/>
    </row>
    <row r="64" spans="1:8">
      <c r="A64" s="469" t="s">
        <v>362</v>
      </c>
      <c r="B64" s="470"/>
      <c r="C64" s="470"/>
      <c r="D64" s="188">
        <v>56848820</v>
      </c>
      <c r="E64" s="191">
        <v>50858741.310000002</v>
      </c>
      <c r="F64" s="191">
        <v>94122794.25</v>
      </c>
      <c r="G64" s="196">
        <v>213530859.66999999</v>
      </c>
      <c r="H64" s="327"/>
    </row>
    <row r="65" spans="1:8">
      <c r="A65" s="469" t="s">
        <v>363</v>
      </c>
      <c r="B65" s="470"/>
      <c r="C65" s="470"/>
      <c r="D65" s="188">
        <v>432553638</v>
      </c>
      <c r="E65" s="191">
        <v>326830631.5</v>
      </c>
      <c r="F65" s="191">
        <v>-60373997.289999999</v>
      </c>
      <c r="G65" s="196">
        <v>-217985948.03</v>
      </c>
      <c r="H65" s="327"/>
    </row>
    <row r="66" spans="1:8">
      <c r="A66" s="469" t="s">
        <v>364</v>
      </c>
      <c r="B66" s="470"/>
      <c r="C66" s="470"/>
      <c r="D66" s="187">
        <f>D67+D68+D69+D70+D71+D72</f>
        <v>6256233</v>
      </c>
      <c r="E66" s="191">
        <v>6132436.5999999996</v>
      </c>
      <c r="F66" s="191">
        <v>7839734.7000000002</v>
      </c>
      <c r="G66" s="196">
        <v>6630542.2800000003</v>
      </c>
      <c r="H66" s="327"/>
    </row>
    <row r="67" spans="1:8">
      <c r="A67" s="469" t="s">
        <v>365</v>
      </c>
      <c r="B67" s="470"/>
      <c r="C67" s="470"/>
      <c r="D67" s="188">
        <v>0</v>
      </c>
      <c r="E67" s="191">
        <v>0</v>
      </c>
      <c r="F67" s="191">
        <v>0</v>
      </c>
      <c r="G67" s="196">
        <v>0</v>
      </c>
      <c r="H67" s="327"/>
    </row>
    <row r="68" spans="1:8">
      <c r="A68" s="469" t="s">
        <v>366</v>
      </c>
      <c r="B68" s="470"/>
      <c r="C68" s="470"/>
      <c r="D68" s="188">
        <v>3998589</v>
      </c>
      <c r="E68" s="191">
        <v>0</v>
      </c>
      <c r="F68" s="191">
        <v>0</v>
      </c>
      <c r="G68" s="196">
        <v>0</v>
      </c>
      <c r="H68" s="327"/>
    </row>
    <row r="69" spans="1:8">
      <c r="A69" s="469" t="s">
        <v>367</v>
      </c>
      <c r="B69" s="470"/>
      <c r="C69" s="470"/>
      <c r="D69" s="188">
        <v>0</v>
      </c>
      <c r="E69" s="191">
        <v>0</v>
      </c>
      <c r="F69" s="191">
        <v>0</v>
      </c>
      <c r="G69" s="196">
        <v>0</v>
      </c>
      <c r="H69" s="327"/>
    </row>
    <row r="70" spans="1:8">
      <c r="A70" s="469" t="s">
        <v>368</v>
      </c>
      <c r="B70" s="470"/>
      <c r="C70" s="470"/>
      <c r="D70" s="188">
        <v>0</v>
      </c>
      <c r="E70" s="191">
        <v>0</v>
      </c>
      <c r="F70" s="191">
        <v>0</v>
      </c>
      <c r="G70" s="196">
        <v>0</v>
      </c>
      <c r="H70" s="327"/>
    </row>
    <row r="71" spans="1:8">
      <c r="A71" s="469" t="s">
        <v>369</v>
      </c>
      <c r="B71" s="470"/>
      <c r="C71" s="470"/>
      <c r="D71" s="188">
        <v>0</v>
      </c>
      <c r="E71" s="191">
        <v>0</v>
      </c>
      <c r="F71" s="191">
        <v>0</v>
      </c>
      <c r="G71" s="196">
        <v>0</v>
      </c>
      <c r="H71" s="327"/>
    </row>
    <row r="72" spans="1:8">
      <c r="A72" s="469" t="s">
        <v>119</v>
      </c>
      <c r="B72" s="470"/>
      <c r="C72" s="470"/>
      <c r="D72" s="188">
        <v>2257644</v>
      </c>
      <c r="E72" s="191">
        <v>6132436.5999999996</v>
      </c>
      <c r="F72" s="191">
        <v>7839734.7000000002</v>
      </c>
      <c r="G72" s="196">
        <v>6630542.2800000003</v>
      </c>
      <c r="H72" s="327"/>
    </row>
    <row r="73" spans="1:8">
      <c r="A73" s="469" t="s">
        <v>370</v>
      </c>
      <c r="B73" s="470"/>
      <c r="C73" s="470"/>
      <c r="D73" s="187">
        <f>D74+D75</f>
        <v>119092487</v>
      </c>
      <c r="E73" s="191">
        <v>132296586.06999999</v>
      </c>
      <c r="F73" s="191">
        <v>43736754.219999999</v>
      </c>
      <c r="G73" s="196">
        <v>139745574.31</v>
      </c>
      <c r="H73" s="327"/>
    </row>
    <row r="74" spans="1:8">
      <c r="A74" s="469" t="s">
        <v>118</v>
      </c>
      <c r="B74" s="470"/>
      <c r="C74" s="470"/>
      <c r="D74" s="188">
        <v>0</v>
      </c>
      <c r="E74" s="191">
        <v>0</v>
      </c>
      <c r="F74" s="191">
        <v>0</v>
      </c>
      <c r="G74" s="196">
        <v>0</v>
      </c>
      <c r="H74" s="327"/>
    </row>
    <row r="75" spans="1:8">
      <c r="A75" s="469" t="s">
        <v>117</v>
      </c>
      <c r="B75" s="470"/>
      <c r="C75" s="470"/>
      <c r="D75" s="188">
        <v>119092487</v>
      </c>
      <c r="E75" s="191">
        <v>132296586.06999999</v>
      </c>
      <c r="F75" s="191">
        <v>43736754.219999999</v>
      </c>
      <c r="G75" s="196">
        <v>139745574.31</v>
      </c>
      <c r="H75" s="327"/>
    </row>
    <row r="76" spans="1:8">
      <c r="A76" s="469" t="s">
        <v>371</v>
      </c>
      <c r="B76" s="470"/>
      <c r="C76" s="470"/>
      <c r="D76" s="188">
        <v>0</v>
      </c>
      <c r="E76" s="193">
        <v>0</v>
      </c>
      <c r="F76" s="193">
        <v>0</v>
      </c>
      <c r="G76" s="198">
        <v>0</v>
      </c>
      <c r="H76" s="327"/>
    </row>
    <row r="77" spans="1:8">
      <c r="A77" s="469" t="s">
        <v>116</v>
      </c>
      <c r="B77" s="470"/>
      <c r="C77" s="470"/>
      <c r="D77" s="188">
        <v>589577863</v>
      </c>
      <c r="E77" s="191">
        <v>648322449.16999996</v>
      </c>
      <c r="F77" s="191">
        <v>680839607.32000005</v>
      </c>
      <c r="G77" s="196">
        <v>608799916.70000005</v>
      </c>
      <c r="H77" s="327"/>
    </row>
    <row r="78" spans="1:8">
      <c r="A78" s="469" t="s">
        <v>115</v>
      </c>
      <c r="B78" s="470"/>
      <c r="C78" s="470"/>
      <c r="D78" s="188">
        <v>0</v>
      </c>
      <c r="E78" s="193">
        <v>0</v>
      </c>
      <c r="F78" s="193">
        <v>0</v>
      </c>
      <c r="G78" s="198">
        <v>0</v>
      </c>
      <c r="H78" s="327"/>
    </row>
    <row r="79" spans="1:8">
      <c r="A79" s="469" t="s">
        <v>372</v>
      </c>
      <c r="B79" s="470"/>
      <c r="C79" s="470"/>
      <c r="D79" s="187">
        <f>D80+D83+D84+D87+D88+D102+D103+D104+D107+D108</f>
        <v>7440978127</v>
      </c>
      <c r="E79" s="191">
        <v>7245091883.54</v>
      </c>
      <c r="F79" s="191">
        <v>8187983589.2299995</v>
      </c>
      <c r="G79" s="196">
        <v>7817625954.1999998</v>
      </c>
      <c r="H79" s="327"/>
    </row>
    <row r="80" spans="1:8">
      <c r="A80" s="469" t="s">
        <v>373</v>
      </c>
      <c r="B80" s="470"/>
      <c r="C80" s="470"/>
      <c r="D80" s="187">
        <f>D81+D82</f>
        <v>562500000</v>
      </c>
      <c r="E80" s="191">
        <v>562500000</v>
      </c>
      <c r="F80" s="191">
        <v>562500000</v>
      </c>
      <c r="G80" s="196">
        <v>562500000</v>
      </c>
      <c r="H80" s="327"/>
    </row>
    <row r="81" spans="1:8">
      <c r="A81" s="469" t="s">
        <v>114</v>
      </c>
      <c r="B81" s="470"/>
      <c r="C81" s="470"/>
      <c r="D81" s="188">
        <v>562500000</v>
      </c>
      <c r="E81" s="191">
        <v>562500000</v>
      </c>
      <c r="F81" s="191">
        <v>562500000</v>
      </c>
      <c r="G81" s="196">
        <v>562500000</v>
      </c>
      <c r="H81" s="327"/>
    </row>
    <row r="82" spans="1:8">
      <c r="A82" s="469" t="s">
        <v>113</v>
      </c>
      <c r="B82" s="470"/>
      <c r="C82" s="470"/>
      <c r="D82" s="188">
        <v>0</v>
      </c>
      <c r="E82" s="191">
        <v>0</v>
      </c>
      <c r="F82" s="191">
        <v>0</v>
      </c>
      <c r="G82" s="196">
        <v>0</v>
      </c>
      <c r="H82" s="327"/>
    </row>
    <row r="83" spans="1:8">
      <c r="A83" s="469" t="s">
        <v>112</v>
      </c>
      <c r="B83" s="470"/>
      <c r="C83" s="470"/>
      <c r="D83" s="188">
        <v>487500000</v>
      </c>
      <c r="E83" s="191">
        <v>487500000</v>
      </c>
      <c r="F83" s="191">
        <v>487500000</v>
      </c>
      <c r="G83" s="196">
        <v>487500000</v>
      </c>
      <c r="H83" s="327"/>
    </row>
    <row r="84" spans="1:8">
      <c r="A84" s="469" t="s">
        <v>374</v>
      </c>
      <c r="B84" s="470"/>
      <c r="C84" s="470"/>
      <c r="D84" s="187">
        <f>D85+D86</f>
        <v>0</v>
      </c>
      <c r="E84" s="192">
        <f t="shared" ref="E84:G84" si="2">E85+E86</f>
        <v>0</v>
      </c>
      <c r="F84" s="192">
        <f t="shared" si="2"/>
        <v>0</v>
      </c>
      <c r="G84" s="197">
        <f t="shared" si="2"/>
        <v>0</v>
      </c>
      <c r="H84" s="327"/>
    </row>
    <row r="85" spans="1:8">
      <c r="A85" s="469" t="s">
        <v>111</v>
      </c>
      <c r="B85" s="470"/>
      <c r="C85" s="470"/>
      <c r="D85" s="188">
        <v>0</v>
      </c>
      <c r="E85" s="193">
        <v>0</v>
      </c>
      <c r="F85" s="193">
        <v>0</v>
      </c>
      <c r="G85" s="198">
        <v>0</v>
      </c>
      <c r="H85" s="327"/>
    </row>
    <row r="86" spans="1:8">
      <c r="A86" s="469" t="s">
        <v>375</v>
      </c>
      <c r="B86" s="470"/>
      <c r="C86" s="470"/>
      <c r="D86" s="188">
        <v>0</v>
      </c>
      <c r="E86" s="193">
        <v>0</v>
      </c>
      <c r="F86" s="193">
        <v>0</v>
      </c>
      <c r="G86" s="198">
        <v>0</v>
      </c>
      <c r="H86" s="327"/>
    </row>
    <row r="87" spans="1:8">
      <c r="A87" s="469" t="s">
        <v>376</v>
      </c>
      <c r="B87" s="470"/>
      <c r="C87" s="470"/>
      <c r="D87" s="188">
        <v>0</v>
      </c>
      <c r="E87" s="193">
        <v>0</v>
      </c>
      <c r="F87" s="193">
        <v>0</v>
      </c>
      <c r="G87" s="198">
        <v>0</v>
      </c>
      <c r="H87" s="327"/>
    </row>
    <row r="88" spans="1:8">
      <c r="A88" s="469" t="s">
        <v>377</v>
      </c>
      <c r="B88" s="470"/>
      <c r="C88" s="470"/>
      <c r="D88" s="187">
        <f>D89+D95</f>
        <v>397265232</v>
      </c>
      <c r="E88" s="191">
        <v>449055145.73000002</v>
      </c>
      <c r="F88" s="191">
        <v>602713479.41999996</v>
      </c>
      <c r="G88" s="196">
        <v>484691864.13999999</v>
      </c>
      <c r="H88" s="327"/>
    </row>
    <row r="89" spans="1:8">
      <c r="A89" s="469" t="s">
        <v>378</v>
      </c>
      <c r="B89" s="470"/>
      <c r="C89" s="470"/>
      <c r="D89" s="187">
        <f>D90+D91+D92+D93+D94</f>
        <v>0</v>
      </c>
      <c r="E89" s="191">
        <v>0</v>
      </c>
      <c r="F89" s="191">
        <v>0</v>
      </c>
      <c r="G89" s="196">
        <v>0</v>
      </c>
      <c r="H89" s="327"/>
    </row>
    <row r="90" spans="1:8">
      <c r="A90" s="469" t="s">
        <v>379</v>
      </c>
      <c r="B90" s="470"/>
      <c r="C90" s="470"/>
      <c r="D90" s="188">
        <v>0</v>
      </c>
      <c r="E90" s="191">
        <v>0</v>
      </c>
      <c r="F90" s="191">
        <v>0</v>
      </c>
      <c r="G90" s="196">
        <v>0</v>
      </c>
      <c r="H90" s="327"/>
    </row>
    <row r="91" spans="1:8">
      <c r="A91" s="469" t="s">
        <v>380</v>
      </c>
      <c r="B91" s="470"/>
      <c r="C91" s="470"/>
      <c r="D91" s="188">
        <v>0</v>
      </c>
      <c r="E91" s="191">
        <v>0</v>
      </c>
      <c r="F91" s="191">
        <v>0</v>
      </c>
      <c r="G91" s="196">
        <v>0</v>
      </c>
      <c r="H91" s="327"/>
    </row>
    <row r="92" spans="1:8">
      <c r="A92" s="469" t="s">
        <v>381</v>
      </c>
      <c r="B92" s="470"/>
      <c r="C92" s="470"/>
      <c r="D92" s="188">
        <v>0</v>
      </c>
      <c r="E92" s="191">
        <v>0</v>
      </c>
      <c r="F92" s="191">
        <v>0</v>
      </c>
      <c r="G92" s="196">
        <v>0</v>
      </c>
      <c r="H92" s="327"/>
    </row>
    <row r="93" spans="1:8">
      <c r="A93" s="469" t="s">
        <v>382</v>
      </c>
      <c r="B93" s="470"/>
      <c r="C93" s="470"/>
      <c r="D93" s="188">
        <v>0</v>
      </c>
      <c r="E93" s="191">
        <v>0</v>
      </c>
      <c r="F93" s="191">
        <v>0</v>
      </c>
      <c r="G93" s="196">
        <v>0</v>
      </c>
      <c r="H93" s="327"/>
    </row>
    <row r="94" spans="1:8">
      <c r="A94" s="469" t="s">
        <v>383</v>
      </c>
      <c r="B94" s="470"/>
      <c r="C94" s="470"/>
      <c r="D94" s="188">
        <v>0</v>
      </c>
      <c r="E94" s="191">
        <v>0</v>
      </c>
      <c r="F94" s="191">
        <v>0</v>
      </c>
      <c r="G94" s="196">
        <v>0</v>
      </c>
      <c r="H94" s="327"/>
    </row>
    <row r="95" spans="1:8">
      <c r="A95" s="469" t="s">
        <v>471</v>
      </c>
      <c r="B95" s="470"/>
      <c r="C95" s="470"/>
      <c r="D95" s="187">
        <f>D96+D97+D98+D99+D100+D101</f>
        <v>397265232</v>
      </c>
      <c r="E95" s="191">
        <f>E99</f>
        <v>449055145.73000002</v>
      </c>
      <c r="F95" s="191">
        <f>F99</f>
        <v>602713479.41999996</v>
      </c>
      <c r="G95" s="196">
        <f>G99</f>
        <v>484691864.13999999</v>
      </c>
      <c r="H95" s="327"/>
    </row>
    <row r="96" spans="1:8">
      <c r="A96" s="469" t="s">
        <v>384</v>
      </c>
      <c r="B96" s="470"/>
      <c r="C96" s="470"/>
      <c r="D96" s="188">
        <v>0</v>
      </c>
      <c r="E96" s="191">
        <v>0</v>
      </c>
      <c r="F96" s="191">
        <v>0</v>
      </c>
      <c r="G96" s="196">
        <v>0</v>
      </c>
      <c r="H96" s="327"/>
    </row>
    <row r="97" spans="1:8">
      <c r="A97" s="469" t="s">
        <v>385</v>
      </c>
      <c r="B97" s="470"/>
      <c r="C97" s="470"/>
      <c r="D97" s="188">
        <v>0</v>
      </c>
      <c r="E97" s="191">
        <v>0</v>
      </c>
      <c r="F97" s="191">
        <v>0</v>
      </c>
      <c r="G97" s="196">
        <v>0</v>
      </c>
      <c r="H97" s="327"/>
    </row>
    <row r="98" spans="1:8">
      <c r="A98" s="469" t="s">
        <v>386</v>
      </c>
      <c r="B98" s="470"/>
      <c r="C98" s="470"/>
      <c r="D98" s="188">
        <v>0</v>
      </c>
      <c r="E98" s="191">
        <v>0</v>
      </c>
      <c r="F98" s="191">
        <v>0</v>
      </c>
      <c r="G98" s="196">
        <v>0</v>
      </c>
      <c r="H98" s="327"/>
    </row>
    <row r="99" spans="1:8">
      <c r="A99" s="469" t="s">
        <v>387</v>
      </c>
      <c r="B99" s="470"/>
      <c r="C99" s="470"/>
      <c r="D99" s="188">
        <v>397265232</v>
      </c>
      <c r="E99" s="191">
        <v>449055145.73000002</v>
      </c>
      <c r="F99" s="191">
        <v>602713479.41999996</v>
      </c>
      <c r="G99" s="196">
        <v>484691864.13999999</v>
      </c>
      <c r="H99" s="327"/>
    </row>
    <row r="100" spans="1:8">
      <c r="A100" s="469" t="s">
        <v>388</v>
      </c>
      <c r="B100" s="470"/>
      <c r="C100" s="470"/>
      <c r="D100" s="188">
        <v>0</v>
      </c>
      <c r="E100" s="191">
        <v>0</v>
      </c>
      <c r="F100" s="191">
        <v>0</v>
      </c>
      <c r="G100" s="196">
        <v>0</v>
      </c>
      <c r="H100" s="327"/>
    </row>
    <row r="101" spans="1:8">
      <c r="A101" s="469" t="s">
        <v>389</v>
      </c>
      <c r="B101" s="470"/>
      <c r="C101" s="470"/>
      <c r="D101" s="188">
        <v>0</v>
      </c>
      <c r="E101" s="191">
        <v>0</v>
      </c>
      <c r="F101" s="191">
        <v>0</v>
      </c>
      <c r="G101" s="196">
        <v>0</v>
      </c>
      <c r="H101" s="327"/>
    </row>
    <row r="102" spans="1:8">
      <c r="A102" s="469" t="s">
        <v>390</v>
      </c>
      <c r="B102" s="470"/>
      <c r="C102" s="470"/>
      <c r="D102" s="188">
        <v>4097770226</v>
      </c>
      <c r="E102" s="191">
        <v>4097770226.29</v>
      </c>
      <c r="F102" s="191">
        <v>5163295902.1199999</v>
      </c>
      <c r="G102" s="196">
        <v>4097770226.29</v>
      </c>
      <c r="H102" s="327"/>
    </row>
    <row r="103" spans="1:8">
      <c r="A103" s="469" t="s">
        <v>391</v>
      </c>
      <c r="B103" s="470"/>
      <c r="C103" s="470"/>
      <c r="D103" s="188">
        <v>0</v>
      </c>
      <c r="E103" s="156"/>
      <c r="F103" s="156"/>
      <c r="G103" s="199"/>
      <c r="H103" s="327"/>
    </row>
    <row r="104" spans="1:8">
      <c r="A104" s="469" t="s">
        <v>110</v>
      </c>
      <c r="B104" s="470"/>
      <c r="C104" s="470"/>
      <c r="D104" s="187">
        <f>D105+D106</f>
        <v>1119638188</v>
      </c>
      <c r="E104" s="191">
        <v>1119638187.9400001</v>
      </c>
      <c r="F104" s="191">
        <v>1119638187.9400001</v>
      </c>
      <c r="G104" s="196">
        <v>1119638187.9400001</v>
      </c>
      <c r="H104" s="327"/>
    </row>
    <row r="105" spans="1:8">
      <c r="A105" s="469" t="s">
        <v>392</v>
      </c>
      <c r="B105" s="470"/>
      <c r="C105" s="470"/>
      <c r="D105" s="188">
        <v>0</v>
      </c>
      <c r="E105" s="156"/>
      <c r="F105" s="156"/>
      <c r="G105" s="199"/>
      <c r="H105" s="327"/>
    </row>
    <row r="106" spans="1:8">
      <c r="A106" s="469" t="s">
        <v>393</v>
      </c>
      <c r="B106" s="470"/>
      <c r="C106" s="470"/>
      <c r="D106" s="189">
        <v>1119638188</v>
      </c>
      <c r="E106" s="191">
        <v>1119638187.9400001</v>
      </c>
      <c r="F106" s="191">
        <v>1119638187.9400001</v>
      </c>
      <c r="G106" s="196">
        <v>1119638187.9400001</v>
      </c>
      <c r="H106" s="327"/>
    </row>
    <row r="107" spans="1:8">
      <c r="A107" s="469" t="s">
        <v>394</v>
      </c>
      <c r="B107" s="470"/>
      <c r="C107" s="470"/>
      <c r="D107" s="189">
        <v>0</v>
      </c>
      <c r="E107" s="191">
        <v>0</v>
      </c>
      <c r="F107" s="191">
        <v>0</v>
      </c>
      <c r="G107" s="196">
        <v>0</v>
      </c>
      <c r="H107" s="327"/>
    </row>
    <row r="108" spans="1:8">
      <c r="A108" s="469" t="s">
        <v>395</v>
      </c>
      <c r="B108" s="470"/>
      <c r="C108" s="470"/>
      <c r="D108" s="189">
        <v>776304481</v>
      </c>
      <c r="E108" s="191">
        <v>528628323.57999998</v>
      </c>
      <c r="F108" s="191">
        <v>252336019.75</v>
      </c>
      <c r="G108" s="196">
        <v>1065525675.83</v>
      </c>
      <c r="H108" s="327"/>
    </row>
    <row r="109" spans="1:8">
      <c r="A109" s="469" t="s">
        <v>396</v>
      </c>
      <c r="B109" s="470"/>
      <c r="C109" s="470"/>
      <c r="D109" s="226">
        <v>0</v>
      </c>
      <c r="E109" s="191">
        <v>0</v>
      </c>
      <c r="F109" s="191">
        <v>0</v>
      </c>
      <c r="G109" s="196">
        <v>0</v>
      </c>
      <c r="H109" s="327"/>
    </row>
    <row r="110" spans="1:8">
      <c r="A110" s="469" t="s">
        <v>397</v>
      </c>
      <c r="B110" s="470"/>
      <c r="C110" s="470"/>
      <c r="D110" s="226">
        <v>0</v>
      </c>
      <c r="E110" s="191">
        <v>0</v>
      </c>
      <c r="F110" s="191">
        <v>0</v>
      </c>
      <c r="G110" s="196">
        <v>0</v>
      </c>
      <c r="H110" s="327"/>
    </row>
    <row r="111" spans="1:8">
      <c r="A111" s="469" t="s">
        <v>398</v>
      </c>
      <c r="B111" s="470"/>
      <c r="C111" s="470"/>
      <c r="D111" s="226">
        <v>0</v>
      </c>
      <c r="E111" s="191">
        <v>0</v>
      </c>
      <c r="F111" s="191">
        <v>0</v>
      </c>
      <c r="G111" s="196">
        <v>0</v>
      </c>
      <c r="H111" s="327"/>
    </row>
    <row r="112" spans="1:8" ht="15.75" thickBot="1">
      <c r="A112" s="471" t="s">
        <v>399</v>
      </c>
      <c r="B112" s="472"/>
      <c r="C112" s="472"/>
      <c r="D112" s="227">
        <v>0</v>
      </c>
      <c r="E112" s="194">
        <v>0</v>
      </c>
      <c r="F112" s="194">
        <v>0</v>
      </c>
      <c r="G112" s="200">
        <v>0</v>
      </c>
      <c r="H112" s="407"/>
    </row>
    <row r="113" spans="2:9">
      <c r="B113" s="158"/>
      <c r="C113" s="159"/>
      <c r="D113" s="131"/>
      <c r="G113" s="160"/>
      <c r="H113" s="161"/>
      <c r="I113" s="160"/>
    </row>
    <row r="114" spans="2:9">
      <c r="B114" s="158"/>
      <c r="C114" s="159"/>
      <c r="D114" s="131"/>
      <c r="G114" s="160"/>
      <c r="H114" s="161"/>
      <c r="I114" s="160"/>
    </row>
    <row r="115" spans="2:9">
      <c r="B115" s="158"/>
      <c r="C115" s="159"/>
      <c r="D115" s="131"/>
      <c r="G115" s="160"/>
      <c r="H115" s="161"/>
      <c r="I115" s="160"/>
    </row>
    <row r="116" spans="2:9">
      <c r="B116" s="158"/>
      <c r="C116" s="159"/>
      <c r="D116" s="131"/>
      <c r="G116" s="160"/>
      <c r="H116" s="161"/>
      <c r="I116" s="160"/>
    </row>
    <row r="117" spans="2:9">
      <c r="G117" s="160"/>
      <c r="H117" s="161"/>
      <c r="I117" s="160"/>
    </row>
    <row r="118" spans="2:9">
      <c r="G118" s="160"/>
      <c r="H118" s="161"/>
      <c r="I118" s="160"/>
    </row>
    <row r="119" spans="2:9">
      <c r="G119" s="160"/>
      <c r="H119" s="161"/>
      <c r="I119" s="160"/>
    </row>
    <row r="120" spans="2:9">
      <c r="G120" s="160"/>
      <c r="H120" s="161"/>
      <c r="I120" s="160"/>
    </row>
    <row r="121" spans="2:9">
      <c r="G121" s="160"/>
      <c r="H121" s="161"/>
      <c r="I121" s="160"/>
    </row>
    <row r="122" spans="2:9">
      <c r="G122" s="160"/>
      <c r="H122" s="161"/>
      <c r="I122" s="160"/>
    </row>
    <row r="123" spans="2:9">
      <c r="G123" s="160"/>
      <c r="H123" s="161"/>
      <c r="I123" s="160"/>
    </row>
    <row r="124" spans="2:9">
      <c r="G124" s="160"/>
      <c r="H124" s="161"/>
      <c r="I124" s="160"/>
    </row>
    <row r="125" spans="2:9">
      <c r="G125" s="160"/>
      <c r="H125" s="161"/>
      <c r="I125" s="160"/>
    </row>
    <row r="126" spans="2:9">
      <c r="G126" s="160"/>
      <c r="H126" s="161"/>
      <c r="I126" s="160"/>
    </row>
    <row r="127" spans="2:9">
      <c r="G127" s="160"/>
      <c r="H127" s="161"/>
      <c r="I127" s="160"/>
    </row>
    <row r="128" spans="2:9">
      <c r="G128" s="160"/>
      <c r="H128" s="161"/>
      <c r="I128" s="160"/>
    </row>
    <row r="129" spans="7:9">
      <c r="G129" s="160"/>
      <c r="H129" s="161"/>
      <c r="I129" s="160"/>
    </row>
    <row r="130" spans="7:9">
      <c r="G130" s="160"/>
      <c r="H130" s="161"/>
      <c r="I130" s="160"/>
    </row>
    <row r="131" spans="7:9">
      <c r="G131" s="160"/>
      <c r="H131" s="161"/>
      <c r="I131" s="160"/>
    </row>
    <row r="132" spans="7:9">
      <c r="G132" s="160"/>
      <c r="H132" s="161"/>
      <c r="I132" s="160"/>
    </row>
    <row r="133" spans="7:9">
      <c r="G133" s="160"/>
      <c r="H133" s="161"/>
      <c r="I133" s="160"/>
    </row>
    <row r="134" spans="7:9">
      <c r="G134" s="160"/>
      <c r="H134" s="161"/>
      <c r="I134" s="160"/>
    </row>
    <row r="135" spans="7:9">
      <c r="G135" s="160"/>
      <c r="H135" s="161"/>
      <c r="I135" s="160"/>
    </row>
    <row r="136" spans="7:9">
      <c r="G136" s="160"/>
      <c r="H136" s="160"/>
      <c r="I136" s="160"/>
    </row>
  </sheetData>
  <sheetProtection password="AAF1" sheet="1" objects="1" scenarios="1"/>
  <mergeCells count="113">
    <mergeCell ref="A3:H3"/>
    <mergeCell ref="H4:H5"/>
    <mergeCell ref="A6:C6"/>
    <mergeCell ref="D6:G6"/>
    <mergeCell ref="A1:H1"/>
    <mergeCell ref="A2:H2"/>
    <mergeCell ref="A4:G5"/>
    <mergeCell ref="A7:C8"/>
    <mergeCell ref="H7:H112"/>
    <mergeCell ref="A9:C9"/>
    <mergeCell ref="A10:C10"/>
    <mergeCell ref="A11:C11"/>
    <mergeCell ref="A12:C12"/>
    <mergeCell ref="A13:C13"/>
    <mergeCell ref="A14:C14"/>
    <mergeCell ref="A21:C21"/>
    <mergeCell ref="A22:C22"/>
    <mergeCell ref="A23:C23"/>
    <mergeCell ref="A24:C24"/>
    <mergeCell ref="A25:C25"/>
    <mergeCell ref="A26:C26"/>
    <mergeCell ref="A15:C15"/>
    <mergeCell ref="A16:C16"/>
    <mergeCell ref="A17:C17"/>
    <mergeCell ref="A18:C18"/>
    <mergeCell ref="A19:C19"/>
    <mergeCell ref="A20:C20"/>
    <mergeCell ref="A33:C33"/>
    <mergeCell ref="A34:C34"/>
    <mergeCell ref="A35:C35"/>
    <mergeCell ref="A36:C36"/>
    <mergeCell ref="A37:C37"/>
    <mergeCell ref="A38:C38"/>
    <mergeCell ref="A27:C27"/>
    <mergeCell ref="A28:C28"/>
    <mergeCell ref="A29:C29"/>
    <mergeCell ref="A30:C30"/>
    <mergeCell ref="A31:C31"/>
    <mergeCell ref="A32:C32"/>
    <mergeCell ref="A45:C45"/>
    <mergeCell ref="A46:C46"/>
    <mergeCell ref="A47:C47"/>
    <mergeCell ref="A48:C48"/>
    <mergeCell ref="A49:C49"/>
    <mergeCell ref="A50:C50"/>
    <mergeCell ref="A39:C39"/>
    <mergeCell ref="A40:C40"/>
    <mergeCell ref="A41:C41"/>
    <mergeCell ref="A42:C42"/>
    <mergeCell ref="A43:C43"/>
    <mergeCell ref="A44:C44"/>
    <mergeCell ref="A57:C57"/>
    <mergeCell ref="A58:C58"/>
    <mergeCell ref="A59:C59"/>
    <mergeCell ref="A60:C60"/>
    <mergeCell ref="A61:C61"/>
    <mergeCell ref="A62:C62"/>
    <mergeCell ref="A51:C51"/>
    <mergeCell ref="A52:C52"/>
    <mergeCell ref="A53:C53"/>
    <mergeCell ref="A54:C54"/>
    <mergeCell ref="A55:C55"/>
    <mergeCell ref="A56:C56"/>
    <mergeCell ref="A69:C69"/>
    <mergeCell ref="A70:C70"/>
    <mergeCell ref="A71:C71"/>
    <mergeCell ref="A72:C72"/>
    <mergeCell ref="A73:C73"/>
    <mergeCell ref="A74:C74"/>
    <mergeCell ref="A63:C63"/>
    <mergeCell ref="A64:C64"/>
    <mergeCell ref="A65:C65"/>
    <mergeCell ref="A66:C66"/>
    <mergeCell ref="A67:C67"/>
    <mergeCell ref="A68:C68"/>
    <mergeCell ref="A81:C81"/>
    <mergeCell ref="A82:C82"/>
    <mergeCell ref="A83:C83"/>
    <mergeCell ref="A84:C84"/>
    <mergeCell ref="A85:C85"/>
    <mergeCell ref="A86:C86"/>
    <mergeCell ref="A75:C75"/>
    <mergeCell ref="A76:C76"/>
    <mergeCell ref="A77:C77"/>
    <mergeCell ref="A78:C78"/>
    <mergeCell ref="A79:C79"/>
    <mergeCell ref="A80:C80"/>
    <mergeCell ref="A93:C93"/>
    <mergeCell ref="A94:C94"/>
    <mergeCell ref="A95:C95"/>
    <mergeCell ref="A96:C96"/>
    <mergeCell ref="A97:C97"/>
    <mergeCell ref="A98:C98"/>
    <mergeCell ref="A87:C87"/>
    <mergeCell ref="A88:C88"/>
    <mergeCell ref="A89:C89"/>
    <mergeCell ref="A90:C90"/>
    <mergeCell ref="A91:C91"/>
    <mergeCell ref="A92:C92"/>
    <mergeCell ref="A111:C111"/>
    <mergeCell ref="A112:C112"/>
    <mergeCell ref="A105:C105"/>
    <mergeCell ref="A106:C106"/>
    <mergeCell ref="A107:C107"/>
    <mergeCell ref="A108:C108"/>
    <mergeCell ref="A109:C109"/>
    <mergeCell ref="A110:C110"/>
    <mergeCell ref="A99:C99"/>
    <mergeCell ref="A100:C100"/>
    <mergeCell ref="A101:C101"/>
    <mergeCell ref="A102:C102"/>
    <mergeCell ref="A103:C103"/>
    <mergeCell ref="A104:C104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86"/>
  <sheetViews>
    <sheetView workbookViewId="0">
      <selection sqref="A1:H1"/>
    </sheetView>
  </sheetViews>
  <sheetFormatPr defaultRowHeight="15"/>
  <cols>
    <col min="1" max="1" width="50.7109375" customWidth="1"/>
    <col min="2" max="2" width="22" customWidth="1"/>
    <col min="3" max="3" width="7.5703125" customWidth="1"/>
    <col min="4" max="8" width="16.7109375" customWidth="1"/>
  </cols>
  <sheetData>
    <row r="1" spans="1:8" ht="15" customHeight="1">
      <c r="A1" s="339" t="s">
        <v>166</v>
      </c>
      <c r="B1" s="339"/>
      <c r="C1" s="339"/>
      <c r="D1" s="339"/>
      <c r="E1" s="339"/>
      <c r="F1" s="339"/>
      <c r="G1" s="339"/>
      <c r="H1" s="339"/>
    </row>
    <row r="2" spans="1:8" ht="15" customHeight="1">
      <c r="A2" s="339" t="s">
        <v>400</v>
      </c>
      <c r="B2" s="339"/>
      <c r="C2" s="339"/>
      <c r="D2" s="339"/>
      <c r="E2" s="339"/>
      <c r="F2" s="339"/>
      <c r="G2" s="339"/>
      <c r="H2" s="339"/>
    </row>
    <row r="3" spans="1:8" ht="9.9499999999999993" customHeight="1" thickBot="1">
      <c r="A3" s="505"/>
      <c r="B3" s="505"/>
      <c r="C3" s="505"/>
      <c r="D3" s="505"/>
      <c r="E3" s="505"/>
      <c r="F3" s="505"/>
      <c r="G3" s="505"/>
      <c r="H3" s="505"/>
    </row>
    <row r="4" spans="1:8" ht="20.100000000000001" customHeight="1">
      <c r="A4" s="257" t="s">
        <v>2</v>
      </c>
      <c r="B4" s="258"/>
      <c r="C4" s="258"/>
      <c r="D4" s="258"/>
      <c r="E4" s="258"/>
      <c r="F4" s="258"/>
      <c r="G4" s="259"/>
      <c r="H4" s="263" t="s">
        <v>310</v>
      </c>
    </row>
    <row r="5" spans="1:8" ht="20.100000000000001" customHeight="1" thickBot="1">
      <c r="A5" s="260"/>
      <c r="B5" s="261"/>
      <c r="C5" s="261"/>
      <c r="D5" s="261"/>
      <c r="E5" s="261"/>
      <c r="F5" s="261"/>
      <c r="G5" s="262"/>
      <c r="H5" s="264"/>
    </row>
    <row r="6" spans="1:8" ht="15" customHeight="1" thickBot="1">
      <c r="A6" s="493" t="str">
        <f>[2]Obsah!A3</f>
        <v>Informace platné k datu</v>
      </c>
      <c r="B6" s="494"/>
      <c r="C6" s="495"/>
      <c r="D6" s="230">
        <v>41912</v>
      </c>
      <c r="E6" s="162"/>
      <c r="F6" s="162"/>
      <c r="G6" s="162"/>
      <c r="H6" s="134"/>
    </row>
    <row r="7" spans="1:8" s="163" customFormat="1" ht="39.950000000000003" customHeight="1">
      <c r="A7" s="506" t="s">
        <v>401</v>
      </c>
      <c r="B7" s="400"/>
      <c r="C7" s="401"/>
      <c r="D7" s="65" t="s">
        <v>88</v>
      </c>
      <c r="E7" s="49" t="s">
        <v>87</v>
      </c>
      <c r="F7" s="65" t="s">
        <v>86</v>
      </c>
      <c r="G7" s="49" t="s">
        <v>85</v>
      </c>
      <c r="H7" s="273" t="s">
        <v>402</v>
      </c>
    </row>
    <row r="8" spans="1:8" s="163" customFormat="1" ht="18.75" customHeight="1" thickBot="1">
      <c r="A8" s="487"/>
      <c r="B8" s="488"/>
      <c r="C8" s="489"/>
      <c r="D8" s="207" t="s">
        <v>309</v>
      </c>
      <c r="E8" s="207" t="s">
        <v>304</v>
      </c>
      <c r="F8" s="208" t="s">
        <v>254</v>
      </c>
      <c r="G8" s="209" t="s">
        <v>255</v>
      </c>
      <c r="H8" s="274"/>
    </row>
    <row r="9" spans="1:8" ht="15" customHeight="1">
      <c r="A9" s="507" t="s">
        <v>403</v>
      </c>
      <c r="B9" s="508"/>
      <c r="C9" s="509"/>
      <c r="D9" s="215">
        <f>D10+D11+D12+D13+D14+D15+D16</f>
        <v>2501909493</v>
      </c>
      <c r="E9" s="190">
        <v>1681225349.21</v>
      </c>
      <c r="F9" s="190">
        <v>840432243.2700001</v>
      </c>
      <c r="G9" s="211">
        <v>3464773374.5600004</v>
      </c>
      <c r="H9" s="327"/>
    </row>
    <row r="10" spans="1:8" ht="15" customHeight="1">
      <c r="A10" s="502" t="s">
        <v>153</v>
      </c>
      <c r="B10" s="503"/>
      <c r="C10" s="504"/>
      <c r="D10" s="216">
        <v>0</v>
      </c>
      <c r="E10" s="191">
        <v>0</v>
      </c>
      <c r="F10" s="191">
        <v>0</v>
      </c>
      <c r="G10" s="212">
        <v>0</v>
      </c>
      <c r="H10" s="327"/>
    </row>
    <row r="11" spans="1:8" ht="15" customHeight="1">
      <c r="A11" s="502" t="s">
        <v>404</v>
      </c>
      <c r="B11" s="503"/>
      <c r="C11" s="504"/>
      <c r="D11" s="216">
        <v>0</v>
      </c>
      <c r="E11" s="191">
        <v>0</v>
      </c>
      <c r="F11" s="191">
        <v>0</v>
      </c>
      <c r="G11" s="212">
        <v>0</v>
      </c>
      <c r="H11" s="327"/>
    </row>
    <row r="12" spans="1:8" ht="15" customHeight="1">
      <c r="A12" s="502" t="s">
        <v>152</v>
      </c>
      <c r="B12" s="503"/>
      <c r="C12" s="504"/>
      <c r="D12" s="216">
        <v>777334833</v>
      </c>
      <c r="E12" s="210">
        <v>535596059.47000003</v>
      </c>
      <c r="F12" s="210">
        <v>146395242.90000001</v>
      </c>
      <c r="G12" s="213">
        <v>1115061223.0699999</v>
      </c>
      <c r="H12" s="327"/>
    </row>
    <row r="13" spans="1:8" ht="15" customHeight="1">
      <c r="A13" s="502" t="s">
        <v>151</v>
      </c>
      <c r="B13" s="503"/>
      <c r="C13" s="504"/>
      <c r="D13" s="216">
        <v>1465437696</v>
      </c>
      <c r="E13" s="210">
        <v>999704449.20000005</v>
      </c>
      <c r="F13" s="210">
        <v>508451558.62</v>
      </c>
      <c r="G13" s="213">
        <v>2253998929.8600001</v>
      </c>
      <c r="H13" s="327"/>
    </row>
    <row r="14" spans="1:8" ht="15" customHeight="1">
      <c r="A14" s="502" t="s">
        <v>150</v>
      </c>
      <c r="B14" s="503"/>
      <c r="C14" s="504"/>
      <c r="D14" s="216">
        <v>132678361</v>
      </c>
      <c r="E14" s="210">
        <v>66205975.310000002</v>
      </c>
      <c r="F14" s="210">
        <v>150015966.80000001</v>
      </c>
      <c r="G14" s="213"/>
      <c r="H14" s="327"/>
    </row>
    <row r="15" spans="1:8" ht="15" customHeight="1">
      <c r="A15" s="502" t="s">
        <v>149</v>
      </c>
      <c r="B15" s="503"/>
      <c r="C15" s="504"/>
      <c r="D15" s="216">
        <v>126213169</v>
      </c>
      <c r="E15" s="210">
        <v>78581693.099999994</v>
      </c>
      <c r="F15" s="210">
        <v>34983256.950000003</v>
      </c>
      <c r="G15" s="213">
        <v>92791961.049999997</v>
      </c>
      <c r="H15" s="327"/>
    </row>
    <row r="16" spans="1:8" ht="15" customHeight="1">
      <c r="A16" s="502" t="s">
        <v>148</v>
      </c>
      <c r="B16" s="503"/>
      <c r="C16" s="504"/>
      <c r="D16" s="216">
        <v>245434</v>
      </c>
      <c r="E16" s="210">
        <v>1137172.1300000001</v>
      </c>
      <c r="F16" s="210">
        <v>586218</v>
      </c>
      <c r="G16" s="213">
        <v>2921260.58</v>
      </c>
      <c r="H16" s="327"/>
    </row>
    <row r="17" spans="1:8" ht="15" customHeight="1">
      <c r="A17" s="502" t="s">
        <v>405</v>
      </c>
      <c r="B17" s="503"/>
      <c r="C17" s="504"/>
      <c r="D17" s="217">
        <f>D18+D19+D20+D21+D22</f>
        <v>1322211601</v>
      </c>
      <c r="E17" s="191">
        <v>-891090189.58000004</v>
      </c>
      <c r="F17" s="191">
        <v>-450410296.81</v>
      </c>
      <c r="G17" s="212">
        <v>-1831436842.73</v>
      </c>
      <c r="H17" s="327"/>
    </row>
    <row r="18" spans="1:8" ht="15" customHeight="1">
      <c r="A18" s="502" t="s">
        <v>147</v>
      </c>
      <c r="B18" s="503"/>
      <c r="C18" s="504"/>
      <c r="D18" s="216">
        <v>0</v>
      </c>
      <c r="E18" s="191">
        <v>0</v>
      </c>
      <c r="F18" s="191">
        <v>0</v>
      </c>
      <c r="G18" s="212">
        <v>0</v>
      </c>
      <c r="H18" s="327"/>
    </row>
    <row r="19" spans="1:8" ht="15" customHeight="1">
      <c r="A19" s="502" t="s">
        <v>406</v>
      </c>
      <c r="B19" s="503"/>
      <c r="C19" s="504"/>
      <c r="D19" s="216">
        <v>0</v>
      </c>
      <c r="E19" s="191">
        <v>0</v>
      </c>
      <c r="F19" s="191">
        <v>0</v>
      </c>
      <c r="G19" s="212">
        <v>0</v>
      </c>
      <c r="H19" s="327"/>
    </row>
    <row r="20" spans="1:8" ht="15" customHeight="1">
      <c r="A20" s="502" t="s">
        <v>146</v>
      </c>
      <c r="B20" s="503"/>
      <c r="C20" s="504"/>
      <c r="D20" s="216">
        <v>0</v>
      </c>
      <c r="E20" s="191">
        <v>0</v>
      </c>
      <c r="F20" s="191">
        <v>0</v>
      </c>
      <c r="G20" s="212">
        <v>0</v>
      </c>
      <c r="H20" s="327"/>
    </row>
    <row r="21" spans="1:8" ht="15" customHeight="1">
      <c r="A21" s="502" t="s">
        <v>145</v>
      </c>
      <c r="B21" s="503"/>
      <c r="C21" s="504"/>
      <c r="D21" s="216">
        <v>65745646</v>
      </c>
      <c r="E21" s="210">
        <v>-42054766.710000001</v>
      </c>
      <c r="F21" s="210">
        <v>-19628138.920000002</v>
      </c>
      <c r="G21" s="213">
        <v>-65270662.439999998</v>
      </c>
      <c r="H21" s="327"/>
    </row>
    <row r="22" spans="1:8" ht="15" customHeight="1">
      <c r="A22" s="502" t="s">
        <v>144</v>
      </c>
      <c r="B22" s="503"/>
      <c r="C22" s="504"/>
      <c r="D22" s="216">
        <v>1256465955</v>
      </c>
      <c r="E22" s="210">
        <v>-849035422.87</v>
      </c>
      <c r="F22" s="210">
        <v>-430782157.88999999</v>
      </c>
      <c r="G22" s="213">
        <v>-1766166180.29</v>
      </c>
      <c r="H22" s="327"/>
    </row>
    <row r="23" spans="1:8" ht="15" customHeight="1">
      <c r="A23" s="502" t="s">
        <v>143</v>
      </c>
      <c r="B23" s="503"/>
      <c r="C23" s="504"/>
      <c r="D23" s="216">
        <v>0</v>
      </c>
      <c r="E23" s="191">
        <v>0</v>
      </c>
      <c r="F23" s="191">
        <v>0</v>
      </c>
      <c r="G23" s="212">
        <v>0</v>
      </c>
      <c r="H23" s="327"/>
    </row>
    <row r="24" spans="1:8" ht="15" customHeight="1">
      <c r="A24" s="502" t="s">
        <v>407</v>
      </c>
      <c r="B24" s="503"/>
      <c r="C24" s="504"/>
      <c r="D24" s="217">
        <f>D25+D26+D27</f>
        <v>0</v>
      </c>
      <c r="E24" s="191">
        <v>0</v>
      </c>
      <c r="F24" s="191">
        <v>0</v>
      </c>
      <c r="G24" s="212">
        <v>0</v>
      </c>
      <c r="H24" s="327"/>
    </row>
    <row r="25" spans="1:8" ht="15" customHeight="1">
      <c r="A25" s="502" t="s">
        <v>142</v>
      </c>
      <c r="B25" s="503"/>
      <c r="C25" s="504"/>
      <c r="D25" s="216">
        <v>0</v>
      </c>
      <c r="E25" s="191">
        <v>0</v>
      </c>
      <c r="F25" s="191">
        <v>0</v>
      </c>
      <c r="G25" s="212">
        <v>0</v>
      </c>
      <c r="H25" s="327"/>
    </row>
    <row r="26" spans="1:8" ht="15" customHeight="1">
      <c r="A26" s="502" t="s">
        <v>408</v>
      </c>
      <c r="B26" s="503"/>
      <c r="C26" s="504"/>
      <c r="D26" s="216">
        <v>0</v>
      </c>
      <c r="E26" s="191">
        <v>0</v>
      </c>
      <c r="F26" s="191">
        <v>0</v>
      </c>
      <c r="G26" s="212">
        <v>0</v>
      </c>
      <c r="H26" s="327"/>
    </row>
    <row r="27" spans="1:8" ht="15" customHeight="1">
      <c r="A27" s="502" t="s">
        <v>141</v>
      </c>
      <c r="B27" s="503"/>
      <c r="C27" s="504"/>
      <c r="D27" s="216">
        <v>0</v>
      </c>
      <c r="E27" s="191">
        <v>0</v>
      </c>
      <c r="F27" s="191">
        <v>0</v>
      </c>
      <c r="G27" s="212">
        <v>0</v>
      </c>
      <c r="H27" s="327"/>
    </row>
    <row r="28" spans="1:8" ht="15" customHeight="1">
      <c r="A28" s="502" t="s">
        <v>409</v>
      </c>
      <c r="B28" s="503"/>
      <c r="C28" s="504"/>
      <c r="D28" s="216">
        <v>386568067</v>
      </c>
      <c r="E28" s="191">
        <v>263827313.53999999</v>
      </c>
      <c r="F28" s="191">
        <v>128191002.17</v>
      </c>
      <c r="G28" s="212">
        <v>533684198.61000001</v>
      </c>
      <c r="H28" s="327"/>
    </row>
    <row r="29" spans="1:8" ht="15" customHeight="1">
      <c r="A29" s="502" t="s">
        <v>410</v>
      </c>
      <c r="B29" s="503"/>
      <c r="C29" s="504"/>
      <c r="D29" s="216">
        <v>203954457</v>
      </c>
      <c r="E29" s="191">
        <v>-136574008.62</v>
      </c>
      <c r="F29" s="191">
        <v>-67470445.959999993</v>
      </c>
      <c r="G29" s="212">
        <v>-236663258.85999998</v>
      </c>
      <c r="H29" s="327"/>
    </row>
    <row r="30" spans="1:8" ht="15" customHeight="1">
      <c r="A30" s="502" t="s">
        <v>411</v>
      </c>
      <c r="B30" s="503"/>
      <c r="C30" s="504"/>
      <c r="D30" s="217">
        <f>D31+D32+D33+D34+D35</f>
        <v>0</v>
      </c>
      <c r="E30" s="191">
        <v>0</v>
      </c>
      <c r="F30" s="191">
        <v>0</v>
      </c>
      <c r="G30" s="212">
        <v>0</v>
      </c>
      <c r="H30" s="327"/>
    </row>
    <row r="31" spans="1:8" ht="15" customHeight="1">
      <c r="A31" s="502" t="s">
        <v>412</v>
      </c>
      <c r="B31" s="503"/>
      <c r="C31" s="504"/>
      <c r="D31" s="216">
        <v>0</v>
      </c>
      <c r="E31" s="191">
        <v>0</v>
      </c>
      <c r="F31" s="191">
        <v>0</v>
      </c>
      <c r="G31" s="212">
        <v>0</v>
      </c>
      <c r="H31" s="327"/>
    </row>
    <row r="32" spans="1:8" ht="15" customHeight="1">
      <c r="A32" s="502" t="s">
        <v>413</v>
      </c>
      <c r="B32" s="503"/>
      <c r="C32" s="504"/>
      <c r="D32" s="216">
        <v>0</v>
      </c>
      <c r="E32" s="191">
        <v>0</v>
      </c>
      <c r="F32" s="191">
        <v>0</v>
      </c>
      <c r="G32" s="212">
        <v>0</v>
      </c>
      <c r="H32" s="327"/>
    </row>
    <row r="33" spans="1:8" ht="15" customHeight="1">
      <c r="A33" s="502" t="s">
        <v>414</v>
      </c>
      <c r="B33" s="503"/>
      <c r="C33" s="504"/>
      <c r="D33" s="216">
        <v>0</v>
      </c>
      <c r="E33" s="191">
        <v>0</v>
      </c>
      <c r="F33" s="191">
        <v>0</v>
      </c>
      <c r="G33" s="212">
        <v>0</v>
      </c>
      <c r="H33" s="327"/>
    </row>
    <row r="34" spans="1:8" ht="15" customHeight="1">
      <c r="A34" s="502" t="s">
        <v>415</v>
      </c>
      <c r="B34" s="503"/>
      <c r="C34" s="504"/>
      <c r="D34" s="216">
        <v>0</v>
      </c>
      <c r="E34" s="191">
        <v>0</v>
      </c>
      <c r="F34" s="191">
        <v>0</v>
      </c>
      <c r="G34" s="212">
        <v>0</v>
      </c>
      <c r="H34" s="327"/>
    </row>
    <row r="35" spans="1:8" ht="15" customHeight="1">
      <c r="A35" s="502" t="s">
        <v>416</v>
      </c>
      <c r="B35" s="503"/>
      <c r="C35" s="504"/>
      <c r="D35" s="216">
        <v>0</v>
      </c>
      <c r="E35" s="191">
        <v>0</v>
      </c>
      <c r="F35" s="191">
        <v>0</v>
      </c>
      <c r="G35" s="212">
        <v>0</v>
      </c>
      <c r="H35" s="327"/>
    </row>
    <row r="36" spans="1:8" ht="15" customHeight="1">
      <c r="A36" s="502" t="s">
        <v>417</v>
      </c>
      <c r="B36" s="503"/>
      <c r="C36" s="504"/>
      <c r="D36" s="216">
        <v>0</v>
      </c>
      <c r="E36" s="191">
        <v>0</v>
      </c>
      <c r="F36" s="191">
        <v>0</v>
      </c>
      <c r="G36" s="212">
        <v>0</v>
      </c>
      <c r="H36" s="327"/>
    </row>
    <row r="37" spans="1:8" ht="15" customHeight="1">
      <c r="A37" s="502" t="s">
        <v>418</v>
      </c>
      <c r="B37" s="503"/>
      <c r="C37" s="504"/>
      <c r="D37" s="216">
        <v>0</v>
      </c>
      <c r="E37" s="191">
        <v>0</v>
      </c>
      <c r="F37" s="191">
        <v>0</v>
      </c>
      <c r="G37" s="212">
        <v>0</v>
      </c>
      <c r="H37" s="327"/>
    </row>
    <row r="38" spans="1:8" ht="15" customHeight="1">
      <c r="A38" s="502" t="s">
        <v>419</v>
      </c>
      <c r="B38" s="503"/>
      <c r="C38" s="504"/>
      <c r="D38" s="216">
        <v>0</v>
      </c>
      <c r="E38" s="191">
        <v>0</v>
      </c>
      <c r="F38" s="191">
        <v>0</v>
      </c>
      <c r="G38" s="212">
        <v>0</v>
      </c>
      <c r="H38" s="327"/>
    </row>
    <row r="39" spans="1:8" ht="15" customHeight="1">
      <c r="A39" s="502" t="s">
        <v>420</v>
      </c>
      <c r="B39" s="503"/>
      <c r="C39" s="504"/>
      <c r="D39" s="216">
        <v>-94402</v>
      </c>
      <c r="E39" s="210">
        <v>-21414.39</v>
      </c>
      <c r="F39" s="210">
        <v>-13721.05</v>
      </c>
      <c r="G39" s="213">
        <v>-132586.76</v>
      </c>
      <c r="H39" s="327"/>
    </row>
    <row r="40" spans="1:8" ht="15" customHeight="1">
      <c r="A40" s="502" t="s">
        <v>421</v>
      </c>
      <c r="B40" s="503"/>
      <c r="C40" s="504"/>
      <c r="D40" s="216">
        <v>-39965</v>
      </c>
      <c r="E40" s="210">
        <v>-36339.65</v>
      </c>
      <c r="F40" s="210"/>
      <c r="G40" s="213">
        <v>-300941.28000000003</v>
      </c>
      <c r="H40" s="327"/>
    </row>
    <row r="41" spans="1:8" ht="15" customHeight="1">
      <c r="A41" s="502" t="s">
        <v>140</v>
      </c>
      <c r="B41" s="503"/>
      <c r="C41" s="504"/>
      <c r="D41" s="216">
        <v>6449037</v>
      </c>
      <c r="E41" s="210">
        <v>2922795.28</v>
      </c>
      <c r="F41" s="210">
        <v>1537761.05</v>
      </c>
      <c r="G41" s="213">
        <v>6863818.6299999999</v>
      </c>
      <c r="H41" s="327"/>
    </row>
    <row r="42" spans="1:8" ht="15" customHeight="1">
      <c r="A42" s="502" t="s">
        <v>139</v>
      </c>
      <c r="B42" s="503"/>
      <c r="C42" s="504"/>
      <c r="D42" s="216">
        <v>41403751</v>
      </c>
      <c r="E42" s="210">
        <v>-28139484.25</v>
      </c>
      <c r="F42" s="210">
        <v>-14175388.699999999</v>
      </c>
      <c r="G42" s="213">
        <v>-54361353.859999999</v>
      </c>
      <c r="H42" s="327"/>
    </row>
    <row r="43" spans="1:8" ht="15" customHeight="1">
      <c r="A43" s="502" t="s">
        <v>422</v>
      </c>
      <c r="B43" s="503"/>
      <c r="C43" s="504"/>
      <c r="D43" s="218">
        <v>1327222000</v>
      </c>
      <c r="E43" s="191">
        <v>892114021.46999991</v>
      </c>
      <c r="F43" s="191">
        <v>438091153.96000016</v>
      </c>
      <c r="G43" s="212">
        <v>1882426408.3400009</v>
      </c>
      <c r="H43" s="327"/>
    </row>
    <row r="44" spans="1:8" ht="15" customHeight="1">
      <c r="A44" s="502" t="s">
        <v>423</v>
      </c>
      <c r="B44" s="503"/>
      <c r="C44" s="504"/>
      <c r="D44" s="217">
        <f>D45+D46</f>
        <v>394175107</v>
      </c>
      <c r="E44" s="191">
        <v>-258486884.61000001</v>
      </c>
      <c r="F44" s="191">
        <v>-125574626.5</v>
      </c>
      <c r="G44" s="212">
        <v>-573381726.11000001</v>
      </c>
      <c r="H44" s="327"/>
    </row>
    <row r="45" spans="1:8" ht="15" customHeight="1">
      <c r="A45" s="502" t="s">
        <v>424</v>
      </c>
      <c r="B45" s="503"/>
      <c r="C45" s="504"/>
      <c r="D45" s="216">
        <v>224244578</v>
      </c>
      <c r="E45" s="191">
        <v>-149109501.22</v>
      </c>
      <c r="F45" s="191">
        <v>-74807337.819999993</v>
      </c>
      <c r="G45" s="212">
        <v>-292139875.36000001</v>
      </c>
      <c r="H45" s="327"/>
    </row>
    <row r="46" spans="1:8" ht="15" customHeight="1">
      <c r="A46" s="502" t="s">
        <v>425</v>
      </c>
      <c r="B46" s="503"/>
      <c r="C46" s="504"/>
      <c r="D46" s="216">
        <v>169930529</v>
      </c>
      <c r="E46" s="191">
        <v>-109377383.39</v>
      </c>
      <c r="F46" s="191">
        <v>-50767288.68</v>
      </c>
      <c r="G46" s="212">
        <v>-281241850.75</v>
      </c>
      <c r="H46" s="327"/>
    </row>
    <row r="47" spans="1:8" ht="15" customHeight="1">
      <c r="A47" s="502" t="s">
        <v>426</v>
      </c>
      <c r="B47" s="503"/>
      <c r="C47" s="504"/>
      <c r="D47" s="217">
        <f>D48+D49+D50</f>
        <v>38647397</v>
      </c>
      <c r="E47" s="191">
        <v>-25848114.870000001</v>
      </c>
      <c r="F47" s="191">
        <v>-13032875.990000002</v>
      </c>
      <c r="G47" s="212">
        <v>-50691168.129999995</v>
      </c>
      <c r="H47" s="327"/>
    </row>
    <row r="48" spans="1:8" ht="15" customHeight="1">
      <c r="A48" s="502" t="s">
        <v>427</v>
      </c>
      <c r="B48" s="503"/>
      <c r="C48" s="504"/>
      <c r="D48" s="216">
        <v>13618175</v>
      </c>
      <c r="E48" s="210">
        <v>-9115302.2400000002</v>
      </c>
      <c r="F48" s="210">
        <v>-4596468.3600000003</v>
      </c>
      <c r="G48" s="213">
        <v>-18249054.219999999</v>
      </c>
      <c r="H48" s="327"/>
    </row>
    <row r="49" spans="1:8" ht="15" customHeight="1">
      <c r="A49" s="502" t="s">
        <v>138</v>
      </c>
      <c r="B49" s="503"/>
      <c r="C49" s="504"/>
      <c r="D49" s="216">
        <v>0</v>
      </c>
      <c r="E49" s="191">
        <v>0</v>
      </c>
      <c r="F49" s="191">
        <v>0</v>
      </c>
      <c r="G49" s="212">
        <v>0</v>
      </c>
      <c r="H49" s="327"/>
    </row>
    <row r="50" spans="1:8" ht="15" customHeight="1">
      <c r="A50" s="502" t="s">
        <v>137</v>
      </c>
      <c r="B50" s="503"/>
      <c r="C50" s="504"/>
      <c r="D50" s="216">
        <v>25029222</v>
      </c>
      <c r="E50" s="210">
        <v>-16732812.630000001</v>
      </c>
      <c r="F50" s="210">
        <v>-8436407.6300000008</v>
      </c>
      <c r="G50" s="213">
        <v>-32442113.91</v>
      </c>
      <c r="H50" s="327"/>
    </row>
    <row r="51" spans="1:8" ht="15" customHeight="1">
      <c r="A51" s="502" t="s">
        <v>428</v>
      </c>
      <c r="B51" s="503"/>
      <c r="C51" s="504"/>
      <c r="D51" s="217">
        <f>D52+D53</f>
        <v>-374309</v>
      </c>
      <c r="E51" s="210">
        <v>498105.68</v>
      </c>
      <c r="F51" s="210">
        <v>-1209192.42</v>
      </c>
      <c r="G51" s="213">
        <v>-1339636.23</v>
      </c>
      <c r="H51" s="327"/>
    </row>
    <row r="52" spans="1:8" ht="15" customHeight="1">
      <c r="A52" s="502" t="s">
        <v>429</v>
      </c>
      <c r="B52" s="503"/>
      <c r="C52" s="504"/>
      <c r="D52" s="216">
        <v>0</v>
      </c>
      <c r="E52" s="191">
        <v>0</v>
      </c>
      <c r="F52" s="191">
        <v>0</v>
      </c>
      <c r="G52" s="212">
        <v>0</v>
      </c>
      <c r="H52" s="327"/>
    </row>
    <row r="53" spans="1:8" ht="15" customHeight="1">
      <c r="A53" s="502" t="s">
        <v>430</v>
      </c>
      <c r="B53" s="503"/>
      <c r="C53" s="504"/>
      <c r="D53" s="216">
        <v>-374309</v>
      </c>
      <c r="E53" s="210">
        <v>498105.68</v>
      </c>
      <c r="F53" s="210">
        <v>-1209192.42</v>
      </c>
      <c r="G53" s="213">
        <v>-1339636.23</v>
      </c>
      <c r="H53" s="327"/>
    </row>
    <row r="54" spans="1:8" ht="15" customHeight="1">
      <c r="A54" s="502" t="s">
        <v>431</v>
      </c>
      <c r="B54" s="503"/>
      <c r="C54" s="504"/>
      <c r="D54" s="217">
        <f>D55+D56+D57+D58</f>
        <v>72076322</v>
      </c>
      <c r="E54" s="191">
        <v>-45093152.090000004</v>
      </c>
      <c r="F54" s="191">
        <v>-30692778.300000001</v>
      </c>
      <c r="G54" s="212">
        <v>-121832044.04000001</v>
      </c>
      <c r="H54" s="327"/>
    </row>
    <row r="55" spans="1:8" ht="15" customHeight="1">
      <c r="A55" s="502" t="s">
        <v>432</v>
      </c>
      <c r="B55" s="503"/>
      <c r="C55" s="504"/>
      <c r="D55" s="216">
        <v>0</v>
      </c>
      <c r="E55" s="191">
        <v>-45093152.090000004</v>
      </c>
      <c r="F55" s="191">
        <v>-30692778.300000001</v>
      </c>
      <c r="G55" s="212">
        <v>-121832044.04000001</v>
      </c>
      <c r="H55" s="327"/>
    </row>
    <row r="56" spans="1:8" ht="15" customHeight="1">
      <c r="A56" s="502" t="s">
        <v>433</v>
      </c>
      <c r="B56" s="503"/>
      <c r="C56" s="504"/>
      <c r="D56" s="216">
        <v>0</v>
      </c>
      <c r="E56" s="191">
        <v>0</v>
      </c>
      <c r="F56" s="191">
        <v>0</v>
      </c>
      <c r="G56" s="212">
        <v>0</v>
      </c>
      <c r="H56" s="327"/>
    </row>
    <row r="57" spans="1:8" ht="15" customHeight="1">
      <c r="A57" s="502" t="s">
        <v>434</v>
      </c>
      <c r="B57" s="503"/>
      <c r="C57" s="504"/>
      <c r="D57" s="216">
        <v>72076322</v>
      </c>
      <c r="E57" s="210">
        <v>-45093152.090000004</v>
      </c>
      <c r="F57" s="210">
        <v>-30692778.300000001</v>
      </c>
      <c r="G57" s="213">
        <v>-121832044.04000001</v>
      </c>
      <c r="H57" s="327"/>
    </row>
    <row r="58" spans="1:8" ht="15" customHeight="1">
      <c r="A58" s="502" t="s">
        <v>435</v>
      </c>
      <c r="B58" s="503"/>
      <c r="C58" s="504"/>
      <c r="D58" s="216">
        <v>0</v>
      </c>
      <c r="E58" s="191">
        <v>0</v>
      </c>
      <c r="F58" s="191">
        <v>0</v>
      </c>
      <c r="G58" s="212">
        <v>0</v>
      </c>
      <c r="H58" s="327"/>
    </row>
    <row r="59" spans="1:8" ht="15" customHeight="1">
      <c r="A59" s="502" t="s">
        <v>436</v>
      </c>
      <c r="B59" s="503"/>
      <c r="C59" s="504"/>
      <c r="D59" s="216">
        <v>0</v>
      </c>
      <c r="E59" s="191">
        <v>0</v>
      </c>
      <c r="F59" s="191">
        <v>0</v>
      </c>
      <c r="G59" s="212">
        <v>0</v>
      </c>
      <c r="H59" s="327"/>
    </row>
    <row r="60" spans="1:8" ht="15" customHeight="1">
      <c r="A60" s="502" t="s">
        <v>437</v>
      </c>
      <c r="B60" s="503"/>
      <c r="C60" s="504"/>
      <c r="D60" s="217">
        <f>D61+D62+D63+D64+D65</f>
        <v>0</v>
      </c>
      <c r="E60" s="191">
        <v>0</v>
      </c>
      <c r="F60" s="191">
        <v>0</v>
      </c>
      <c r="G60" s="212">
        <v>0</v>
      </c>
      <c r="H60" s="327"/>
    </row>
    <row r="61" spans="1:8" ht="15" customHeight="1">
      <c r="A61" s="502" t="s">
        <v>438</v>
      </c>
      <c r="B61" s="503"/>
      <c r="C61" s="504"/>
      <c r="D61" s="216">
        <v>0</v>
      </c>
      <c r="E61" s="191">
        <v>0</v>
      </c>
      <c r="F61" s="191">
        <v>0</v>
      </c>
      <c r="G61" s="212">
        <v>0</v>
      </c>
      <c r="H61" s="327"/>
    </row>
    <row r="62" spans="1:8" ht="15" customHeight="1">
      <c r="A62" s="502" t="s">
        <v>439</v>
      </c>
      <c r="B62" s="503"/>
      <c r="C62" s="504"/>
      <c r="D62" s="216">
        <v>0</v>
      </c>
      <c r="E62" s="191">
        <v>0</v>
      </c>
      <c r="F62" s="191">
        <v>0</v>
      </c>
      <c r="G62" s="212">
        <v>0</v>
      </c>
      <c r="H62" s="327"/>
    </row>
    <row r="63" spans="1:8" ht="15" customHeight="1">
      <c r="A63" s="502" t="s">
        <v>440</v>
      </c>
      <c r="B63" s="503"/>
      <c r="C63" s="504"/>
      <c r="D63" s="216">
        <v>0</v>
      </c>
      <c r="E63" s="191">
        <v>0</v>
      </c>
      <c r="F63" s="191">
        <v>0</v>
      </c>
      <c r="G63" s="212">
        <v>0</v>
      </c>
      <c r="H63" s="327"/>
    </row>
    <row r="64" spans="1:8" ht="15" customHeight="1">
      <c r="A64" s="502" t="s">
        <v>441</v>
      </c>
      <c r="B64" s="503"/>
      <c r="C64" s="504"/>
      <c r="D64" s="216">
        <v>0</v>
      </c>
      <c r="E64" s="191">
        <v>0</v>
      </c>
      <c r="F64" s="191">
        <v>0</v>
      </c>
      <c r="G64" s="212">
        <v>0</v>
      </c>
      <c r="H64" s="327"/>
    </row>
    <row r="65" spans="1:8" ht="15" customHeight="1">
      <c r="A65" s="502" t="s">
        <v>442</v>
      </c>
      <c r="B65" s="503"/>
      <c r="C65" s="504"/>
      <c r="D65" s="216">
        <v>0</v>
      </c>
      <c r="E65" s="191">
        <v>0</v>
      </c>
      <c r="F65" s="191">
        <v>0</v>
      </c>
      <c r="G65" s="212">
        <v>0</v>
      </c>
      <c r="H65" s="327"/>
    </row>
    <row r="66" spans="1:8" ht="15" customHeight="1">
      <c r="A66" s="502" t="s">
        <v>443</v>
      </c>
      <c r="B66" s="503"/>
      <c r="C66" s="504"/>
      <c r="D66" s="216">
        <v>0</v>
      </c>
      <c r="E66" s="191">
        <v>0</v>
      </c>
      <c r="F66" s="191">
        <v>0</v>
      </c>
      <c r="G66" s="212">
        <v>0</v>
      </c>
      <c r="H66" s="327"/>
    </row>
    <row r="67" spans="1:8" ht="15" customHeight="1">
      <c r="A67" s="502" t="s">
        <v>444</v>
      </c>
      <c r="B67" s="503"/>
      <c r="C67" s="504"/>
      <c r="D67" s="216">
        <v>0</v>
      </c>
      <c r="E67" s="191">
        <v>0</v>
      </c>
      <c r="F67" s="191">
        <v>0</v>
      </c>
      <c r="G67" s="212">
        <v>0</v>
      </c>
      <c r="H67" s="327"/>
    </row>
    <row r="68" spans="1:8" ht="15" customHeight="1">
      <c r="A68" s="502" t="s">
        <v>445</v>
      </c>
      <c r="B68" s="503"/>
      <c r="C68" s="504"/>
      <c r="D68" s="216">
        <v>0</v>
      </c>
      <c r="E68" s="191">
        <v>0</v>
      </c>
      <c r="F68" s="191">
        <v>0</v>
      </c>
      <c r="G68" s="212">
        <v>0</v>
      </c>
      <c r="H68" s="327"/>
    </row>
    <row r="69" spans="1:8" ht="15" customHeight="1">
      <c r="A69" s="502" t="s">
        <v>446</v>
      </c>
      <c r="B69" s="503"/>
      <c r="C69" s="504"/>
      <c r="D69" s="218">
        <v>822697904</v>
      </c>
      <c r="E69" s="191">
        <v>563183975.5799998</v>
      </c>
      <c r="F69" s="191">
        <v>267581680.75000012</v>
      </c>
      <c r="G69" s="212">
        <v>1135181833.8300009</v>
      </c>
      <c r="H69" s="327"/>
    </row>
    <row r="70" spans="1:8" ht="15" customHeight="1">
      <c r="A70" s="502" t="s">
        <v>447</v>
      </c>
      <c r="B70" s="503"/>
      <c r="C70" s="504"/>
      <c r="D70" s="216">
        <v>46393424</v>
      </c>
      <c r="E70" s="210">
        <v>-34555652</v>
      </c>
      <c r="F70" s="210">
        <v>-15245661</v>
      </c>
      <c r="G70" s="213">
        <v>-69656158</v>
      </c>
      <c r="H70" s="327"/>
    </row>
    <row r="71" spans="1:8" ht="15" customHeight="1">
      <c r="A71" s="502" t="s">
        <v>448</v>
      </c>
      <c r="B71" s="503"/>
      <c r="C71" s="504"/>
      <c r="D71" s="218">
        <v>776304480</v>
      </c>
      <c r="E71" s="191">
        <v>528628323.5799998</v>
      </c>
      <c r="F71" s="191">
        <v>252336019.75000012</v>
      </c>
      <c r="G71" s="212">
        <v>1065525675.8300009</v>
      </c>
      <c r="H71" s="327"/>
    </row>
    <row r="72" spans="1:8" ht="15" customHeight="1">
      <c r="A72" s="502" t="s">
        <v>449</v>
      </c>
      <c r="B72" s="503"/>
      <c r="C72" s="504"/>
      <c r="D72" s="191">
        <v>0</v>
      </c>
      <c r="E72" s="191">
        <v>0</v>
      </c>
      <c r="F72" s="191">
        <v>0</v>
      </c>
      <c r="G72" s="212">
        <v>0</v>
      </c>
      <c r="H72" s="327"/>
    </row>
    <row r="73" spans="1:8" ht="15" customHeight="1">
      <c r="A73" s="502" t="s">
        <v>450</v>
      </c>
      <c r="B73" s="503"/>
      <c r="C73" s="504"/>
      <c r="D73" s="191">
        <v>0</v>
      </c>
      <c r="E73" s="191">
        <v>0</v>
      </c>
      <c r="F73" s="191">
        <v>0</v>
      </c>
      <c r="G73" s="212">
        <v>0</v>
      </c>
      <c r="H73" s="327"/>
    </row>
    <row r="74" spans="1:8" ht="15" customHeight="1">
      <c r="A74" s="502" t="s">
        <v>451</v>
      </c>
      <c r="B74" s="503"/>
      <c r="C74" s="504"/>
      <c r="D74" s="191">
        <v>0</v>
      </c>
      <c r="E74" s="191">
        <v>0</v>
      </c>
      <c r="F74" s="191">
        <v>0</v>
      </c>
      <c r="G74" s="212">
        <v>0</v>
      </c>
      <c r="H74" s="327"/>
    </row>
    <row r="75" spans="1:8" ht="15" customHeight="1">
      <c r="A75" s="502" t="s">
        <v>452</v>
      </c>
      <c r="B75" s="503"/>
      <c r="C75" s="504"/>
      <c r="D75" s="217">
        <f>D71+D72</f>
        <v>776304480</v>
      </c>
      <c r="E75" s="191">
        <v>528628323.5799998</v>
      </c>
      <c r="F75" s="191">
        <v>252336019.75000012</v>
      </c>
      <c r="G75" s="212">
        <v>1065525675.8300009</v>
      </c>
      <c r="H75" s="327"/>
    </row>
    <row r="76" spans="1:8" ht="15" customHeight="1">
      <c r="A76" s="502" t="s">
        <v>453</v>
      </c>
      <c r="B76" s="503"/>
      <c r="C76" s="504"/>
      <c r="D76" s="219" t="s">
        <v>470</v>
      </c>
      <c r="E76" s="191">
        <v>0</v>
      </c>
      <c r="F76" s="191">
        <v>0</v>
      </c>
      <c r="G76" s="212">
        <v>0</v>
      </c>
      <c r="H76" s="327"/>
    </row>
    <row r="77" spans="1:8" ht="15" customHeight="1" thickBot="1">
      <c r="A77" s="499" t="s">
        <v>454</v>
      </c>
      <c r="B77" s="500"/>
      <c r="C77" s="501"/>
      <c r="D77" s="220" t="s">
        <v>470</v>
      </c>
      <c r="E77" s="194">
        <v>0</v>
      </c>
      <c r="F77" s="194">
        <v>0</v>
      </c>
      <c r="G77" s="214">
        <v>0</v>
      </c>
      <c r="H77" s="407"/>
    </row>
    <row r="78" spans="1:8">
      <c r="B78" s="164"/>
      <c r="C78" s="165" t="s">
        <v>455</v>
      </c>
      <c r="D78" s="166"/>
      <c r="E78" s="166"/>
      <c r="F78" s="166"/>
      <c r="G78" s="166"/>
    </row>
    <row r="79" spans="1:8">
      <c r="B79" s="164"/>
      <c r="C79" s="165" t="s">
        <v>455</v>
      </c>
      <c r="D79" s="166"/>
      <c r="E79" s="166"/>
      <c r="F79" s="166"/>
      <c r="G79" s="166"/>
    </row>
    <row r="80" spans="1:8">
      <c r="B80" s="164"/>
      <c r="C80" s="165" t="s">
        <v>455</v>
      </c>
      <c r="D80" s="166"/>
      <c r="E80" s="166"/>
      <c r="F80" s="166"/>
      <c r="G80" s="166"/>
    </row>
    <row r="81" spans="1:7">
      <c r="B81" s="164"/>
      <c r="C81" s="165" t="s">
        <v>455</v>
      </c>
      <c r="D81" s="166"/>
      <c r="E81" s="166"/>
      <c r="F81" s="166"/>
      <c r="G81" s="166"/>
    </row>
    <row r="82" spans="1:7">
      <c r="B82" s="164"/>
      <c r="C82" s="165" t="s">
        <v>455</v>
      </c>
      <c r="D82" s="166"/>
      <c r="E82" s="166"/>
      <c r="F82" s="166"/>
      <c r="G82" s="166"/>
    </row>
    <row r="83" spans="1:7">
      <c r="B83" s="164"/>
      <c r="C83" s="165" t="s">
        <v>455</v>
      </c>
      <c r="D83" s="166"/>
      <c r="E83" s="166"/>
      <c r="F83" s="166"/>
      <c r="G83" s="166"/>
    </row>
    <row r="84" spans="1:7">
      <c r="B84" s="164"/>
      <c r="C84" s="165" t="s">
        <v>455</v>
      </c>
      <c r="D84" s="166"/>
      <c r="E84" s="166"/>
      <c r="F84" s="166"/>
      <c r="G84" s="166"/>
    </row>
    <row r="85" spans="1:7">
      <c r="A85" s="166"/>
      <c r="B85" s="167"/>
      <c r="C85" s="167"/>
      <c r="D85" s="168"/>
      <c r="E85" s="168"/>
      <c r="F85" s="168"/>
      <c r="G85" s="168"/>
    </row>
    <row r="86" spans="1:7">
      <c r="A86" s="166"/>
      <c r="B86" s="166"/>
      <c r="C86" s="166"/>
      <c r="D86" s="168"/>
      <c r="E86" s="168"/>
      <c r="F86" s="168"/>
      <c r="G86" s="168"/>
    </row>
  </sheetData>
  <sheetProtection password="AAF1" sheet="1" objects="1" scenarios="1"/>
  <mergeCells count="77">
    <mergeCell ref="A17:C17"/>
    <mergeCell ref="A3:H3"/>
    <mergeCell ref="H4:H5"/>
    <mergeCell ref="A6:C6"/>
    <mergeCell ref="A7:C8"/>
    <mergeCell ref="H7:H77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64:C64"/>
    <mergeCell ref="A53:C53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9:C59"/>
    <mergeCell ref="A60:C60"/>
    <mergeCell ref="A61:C61"/>
    <mergeCell ref="A62:C62"/>
    <mergeCell ref="A63:C63"/>
    <mergeCell ref="A54:C54"/>
    <mergeCell ref="A55:C55"/>
    <mergeCell ref="A56:C56"/>
    <mergeCell ref="A57:C57"/>
    <mergeCell ref="A58:C58"/>
    <mergeCell ref="A1:H1"/>
    <mergeCell ref="A2:H2"/>
    <mergeCell ref="A4:G5"/>
    <mergeCell ref="A77:C77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65:C6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5"/>
  <sheetViews>
    <sheetView zoomScaleNormal="100" workbookViewId="0">
      <selection sqref="A1:E1"/>
    </sheetView>
  </sheetViews>
  <sheetFormatPr defaultRowHeight="15"/>
  <cols>
    <col min="1" max="3" width="18.7109375" customWidth="1"/>
    <col min="4" max="4" width="65.5703125" customWidth="1"/>
    <col min="5" max="5" width="16.7109375" customWidth="1"/>
  </cols>
  <sheetData>
    <row r="1" spans="1:15" ht="15" customHeight="1">
      <c r="A1" s="232" t="s">
        <v>156</v>
      </c>
      <c r="B1" s="232"/>
      <c r="C1" s="232"/>
      <c r="D1" s="232"/>
      <c r="E1" s="232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" customHeight="1">
      <c r="A2" s="232" t="s">
        <v>6</v>
      </c>
      <c r="B2" s="232"/>
      <c r="C2" s="232"/>
      <c r="D2" s="232"/>
      <c r="E2" s="232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9.9499999999999993" customHeight="1" thickBot="1">
      <c r="A3" s="325"/>
      <c r="B3" s="325"/>
      <c r="C3" s="325"/>
      <c r="D3" s="325"/>
      <c r="E3" s="325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20.100000000000001" customHeight="1">
      <c r="A4" s="321" t="s">
        <v>6</v>
      </c>
      <c r="B4" s="321"/>
      <c r="C4" s="321"/>
      <c r="D4" s="322"/>
      <c r="E4" s="263" t="s">
        <v>306</v>
      </c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20.100000000000001" customHeight="1" thickBot="1">
      <c r="A5" s="323"/>
      <c r="B5" s="323"/>
      <c r="C5" s="323"/>
      <c r="D5" s="324"/>
      <c r="E5" s="26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" customHeight="1" thickBot="1">
      <c r="A6" s="331"/>
      <c r="B6" s="332"/>
      <c r="C6" s="333"/>
      <c r="D6" s="111">
        <f>'Část 1'!D8</f>
        <v>41912</v>
      </c>
      <c r="E6" s="112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271" t="s">
        <v>49</v>
      </c>
      <c r="B7" s="329"/>
      <c r="C7" s="330"/>
      <c r="D7" s="124">
        <v>209</v>
      </c>
      <c r="E7" s="326" t="s">
        <v>48</v>
      </c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334" t="s">
        <v>47</v>
      </c>
      <c r="B8" s="335"/>
      <c r="C8" s="336"/>
      <c r="D8" s="125">
        <v>341</v>
      </c>
      <c r="E8" s="327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5.75" thickBot="1">
      <c r="A9" s="234" t="s">
        <v>6</v>
      </c>
      <c r="B9" s="337"/>
      <c r="C9" s="337"/>
      <c r="D9" s="338"/>
      <c r="E9" s="328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>
      <c r="A74" s="1"/>
      <c r="B74" s="1"/>
      <c r="C74" s="1"/>
      <c r="D74" s="1"/>
      <c r="E74" s="1"/>
      <c r="F74" s="1"/>
      <c r="G74" s="1"/>
      <c r="H74" s="1"/>
      <c r="I74" s="1"/>
    </row>
    <row r="75" spans="1:15">
      <c r="A75" s="1"/>
      <c r="B75" s="1"/>
      <c r="C75" s="1"/>
      <c r="D75" s="1"/>
      <c r="E75" s="1"/>
      <c r="F75" s="1"/>
      <c r="G75" s="1"/>
      <c r="H75" s="1"/>
      <c r="I75" s="1"/>
    </row>
    <row r="76" spans="1:15">
      <c r="A76" s="1"/>
      <c r="B76" s="1"/>
      <c r="C76" s="1"/>
      <c r="D76" s="1"/>
      <c r="E76" s="1"/>
      <c r="F76" s="1"/>
      <c r="G76" s="1"/>
      <c r="H76" s="1"/>
      <c r="I76" s="1"/>
    </row>
    <row r="77" spans="1:15">
      <c r="A77" s="1"/>
      <c r="B77" s="1"/>
      <c r="C77" s="1"/>
      <c r="D77" s="1"/>
      <c r="E77" s="1"/>
      <c r="F77" s="1"/>
      <c r="G77" s="1"/>
      <c r="H77" s="1"/>
      <c r="I77" s="1"/>
    </row>
    <row r="78" spans="1:15">
      <c r="A78" s="1"/>
      <c r="B78" s="1"/>
      <c r="C78" s="1"/>
      <c r="D78" s="1"/>
      <c r="E78" s="1"/>
      <c r="F78" s="1"/>
      <c r="G78" s="1"/>
      <c r="H78" s="1"/>
      <c r="I78" s="1"/>
    </row>
    <row r="79" spans="1:15">
      <c r="A79" s="1"/>
      <c r="B79" s="1"/>
      <c r="C79" s="1"/>
      <c r="D79" s="1"/>
      <c r="E79" s="1"/>
      <c r="F79" s="1"/>
      <c r="G79" s="1"/>
      <c r="H79" s="1"/>
      <c r="I79" s="1"/>
    </row>
    <row r="80" spans="1:15">
      <c r="A80" s="1"/>
      <c r="B80" s="1"/>
      <c r="C80" s="1"/>
      <c r="D80" s="1"/>
      <c r="E80" s="1"/>
      <c r="F80" s="1"/>
      <c r="G80" s="1"/>
      <c r="H80" s="1"/>
      <c r="I80" s="1"/>
    </row>
    <row r="81" spans="1:9">
      <c r="A81" s="1"/>
      <c r="B81" s="1"/>
      <c r="C81" s="1"/>
      <c r="D81" s="1"/>
      <c r="E81" s="1"/>
      <c r="F81" s="1"/>
      <c r="G81" s="1"/>
      <c r="H81" s="1"/>
      <c r="I81" s="1"/>
    </row>
    <row r="82" spans="1:9">
      <c r="A82" s="1"/>
      <c r="B82" s="1"/>
      <c r="C82" s="1"/>
      <c r="D82" s="1"/>
      <c r="E82" s="1"/>
      <c r="F82" s="1"/>
      <c r="G82" s="1"/>
      <c r="H82" s="1"/>
      <c r="I82" s="1"/>
    </row>
    <row r="83" spans="1:9">
      <c r="A83" s="1"/>
      <c r="B83" s="1"/>
      <c r="C83" s="1"/>
      <c r="D83" s="1"/>
      <c r="E83" s="1"/>
      <c r="F83" s="1"/>
      <c r="G83" s="1"/>
      <c r="H83" s="1"/>
      <c r="I83" s="1"/>
    </row>
    <row r="84" spans="1:9">
      <c r="A84" s="1"/>
      <c r="B84" s="1"/>
      <c r="C84" s="1"/>
      <c r="D84" s="1"/>
      <c r="E84" s="1"/>
      <c r="F84" s="1"/>
      <c r="G84" s="1"/>
      <c r="H84" s="1"/>
      <c r="I84" s="1"/>
    </row>
    <row r="85" spans="1:9">
      <c r="A85" s="1"/>
      <c r="B85" s="1"/>
      <c r="C85" s="1"/>
      <c r="D85" s="1"/>
      <c r="E85" s="1"/>
      <c r="F85" s="1"/>
      <c r="G85" s="1"/>
      <c r="H85" s="1"/>
      <c r="I85" s="1"/>
    </row>
  </sheetData>
  <sheetProtection password="AAF1" sheet="1" objects="1" scenarios="1" selectLockedCells="1" selectUnlockedCells="1"/>
  <customSheetViews>
    <customSheetView guid="{50823AFA-AF82-4061-9437-1EA6648665C5}">
      <pageMargins left="0.70866141732283472" right="0.70866141732283472" top="0.78740157480314965" bottom="0.78740157480314965" header="0.31496062992125984" footer="0.31496062992125984"/>
      <pageSetup paperSize="9" orientation="landscape" r:id="rId1"/>
    </customSheetView>
  </customSheetViews>
  <mergeCells count="10">
    <mergeCell ref="E7:E9"/>
    <mergeCell ref="A7:C7"/>
    <mergeCell ref="A6:C6"/>
    <mergeCell ref="A8:C8"/>
    <mergeCell ref="A9:D9"/>
    <mergeCell ref="A1:E1"/>
    <mergeCell ref="A2:E2"/>
    <mergeCell ref="A4:D5"/>
    <mergeCell ref="E4:E5"/>
    <mergeCell ref="A3:E3"/>
  </mergeCells>
  <pageMargins left="0.39370078740157483" right="0.39370078740157483" top="0.39370078740157483" bottom="0.39370078740157483" header="0.31496062992125984" footer="0.31496062992125984"/>
  <pageSetup paperSize="9" scale="75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3"/>
  <sheetViews>
    <sheetView zoomScaleNormal="100" workbookViewId="0">
      <selection sqref="A1:K1"/>
    </sheetView>
  </sheetViews>
  <sheetFormatPr defaultRowHeight="15"/>
  <cols>
    <col min="1" max="1" width="7.28515625" customWidth="1"/>
    <col min="2" max="2" width="9.140625" customWidth="1"/>
    <col min="3" max="5" width="8.7109375" customWidth="1"/>
    <col min="6" max="10" width="14.7109375" customWidth="1"/>
    <col min="11" max="11" width="16.7109375" customWidth="1"/>
  </cols>
  <sheetData>
    <row r="1" spans="1:11" ht="15" customHeight="1">
      <c r="A1" s="232" t="s">
        <v>157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2" spans="1:11" ht="15" customHeight="1">
      <c r="A2" s="339" t="s">
        <v>61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</row>
    <row r="3" spans="1:11" ht="9.9499999999999993" customHeight="1" thickBot="1">
      <c r="A3" s="256"/>
      <c r="B3" s="256"/>
      <c r="C3" s="256"/>
      <c r="D3" s="256"/>
      <c r="E3" s="256"/>
      <c r="F3" s="256"/>
      <c r="G3" s="256"/>
      <c r="H3" s="256"/>
      <c r="I3" s="256"/>
      <c r="J3" s="256"/>
      <c r="K3" s="256"/>
    </row>
    <row r="4" spans="1:11" ht="20.100000000000001" customHeight="1">
      <c r="A4" s="257" t="s">
        <v>61</v>
      </c>
      <c r="B4" s="350"/>
      <c r="C4" s="350"/>
      <c r="D4" s="350"/>
      <c r="E4" s="350"/>
      <c r="F4" s="350"/>
      <c r="G4" s="350"/>
      <c r="H4" s="350"/>
      <c r="I4" s="350"/>
      <c r="J4" s="351"/>
      <c r="K4" s="263" t="s">
        <v>306</v>
      </c>
    </row>
    <row r="5" spans="1:11" ht="20.100000000000001" customHeight="1" thickBot="1">
      <c r="A5" s="352"/>
      <c r="B5" s="353"/>
      <c r="C5" s="353"/>
      <c r="D5" s="353"/>
      <c r="E5" s="353"/>
      <c r="F5" s="353"/>
      <c r="G5" s="353"/>
      <c r="H5" s="353"/>
      <c r="I5" s="353"/>
      <c r="J5" s="354"/>
      <c r="K5" s="264"/>
    </row>
    <row r="6" spans="1:11" ht="15" customHeight="1" thickBot="1">
      <c r="A6" s="265"/>
      <c r="B6" s="266"/>
      <c r="C6" s="266"/>
      <c r="D6" s="266"/>
      <c r="E6" s="266"/>
      <c r="F6" s="266"/>
      <c r="G6" s="266"/>
      <c r="H6" s="266"/>
      <c r="I6" s="266"/>
      <c r="J6" s="266"/>
      <c r="K6" s="348"/>
    </row>
    <row r="7" spans="1:11" ht="20.25" customHeight="1" thickBot="1">
      <c r="A7" s="340" t="s">
        <v>59</v>
      </c>
      <c r="B7" s="349"/>
      <c r="C7" s="349"/>
      <c r="D7" s="349"/>
      <c r="E7" s="349"/>
      <c r="F7" s="349"/>
      <c r="G7" s="349"/>
      <c r="H7" s="349"/>
      <c r="I7" s="341"/>
      <c r="J7" s="342"/>
      <c r="K7" s="345" t="s">
        <v>58</v>
      </c>
    </row>
    <row r="8" spans="1:11" ht="28.5" customHeight="1" thickBot="1">
      <c r="A8" s="340" t="s">
        <v>57</v>
      </c>
      <c r="B8" s="341"/>
      <c r="C8" s="341"/>
      <c r="D8" s="341"/>
      <c r="E8" s="341"/>
      <c r="F8" s="341"/>
      <c r="G8" s="341"/>
      <c r="H8" s="342"/>
      <c r="I8" s="343" t="s">
        <v>56</v>
      </c>
      <c r="J8" s="344"/>
      <c r="K8" s="346"/>
    </row>
    <row r="9" spans="1:11" ht="57" customHeight="1">
      <c r="A9" s="123" t="s">
        <v>55</v>
      </c>
      <c r="B9" s="21" t="s">
        <v>45</v>
      </c>
      <c r="C9" s="23" t="s">
        <v>43</v>
      </c>
      <c r="D9" s="22" t="s">
        <v>42</v>
      </c>
      <c r="E9" s="22" t="s">
        <v>54</v>
      </c>
      <c r="F9" s="22" t="s">
        <v>53</v>
      </c>
      <c r="G9" s="21" t="s">
        <v>154</v>
      </c>
      <c r="H9" s="20" t="s">
        <v>51</v>
      </c>
      <c r="I9" s="19" t="s">
        <v>52</v>
      </c>
      <c r="J9" s="113" t="s">
        <v>51</v>
      </c>
      <c r="K9" s="346"/>
    </row>
    <row r="10" spans="1:11" ht="13.5" customHeight="1">
      <c r="A10" s="114">
        <v>1</v>
      </c>
      <c r="B10" s="6" t="s">
        <v>265</v>
      </c>
      <c r="C10" s="18" t="s">
        <v>265</v>
      </c>
      <c r="D10" s="17" t="s">
        <v>265</v>
      </c>
      <c r="E10" s="17" t="s">
        <v>265</v>
      </c>
      <c r="F10" s="17" t="s">
        <v>265</v>
      </c>
      <c r="G10" s="17" t="s">
        <v>265</v>
      </c>
      <c r="H10" s="9" t="s">
        <v>265</v>
      </c>
      <c r="I10" s="6" t="s">
        <v>265</v>
      </c>
      <c r="J10" s="115" t="s">
        <v>265</v>
      </c>
      <c r="K10" s="346"/>
    </row>
    <row r="11" spans="1:11" ht="13.5" customHeight="1">
      <c r="A11" s="116">
        <v>2</v>
      </c>
      <c r="B11" s="5"/>
      <c r="C11" s="12"/>
      <c r="D11" s="11"/>
      <c r="E11" s="11"/>
      <c r="F11" s="11"/>
      <c r="G11" s="11"/>
      <c r="H11" s="8"/>
      <c r="I11" s="5"/>
      <c r="J11" s="8"/>
      <c r="K11" s="346"/>
    </row>
    <row r="12" spans="1:11" ht="13.5" customHeight="1">
      <c r="A12" s="116">
        <v>3</v>
      </c>
      <c r="B12" s="16"/>
      <c r="C12" s="15"/>
      <c r="D12" s="14"/>
      <c r="E12" s="14"/>
      <c r="F12" s="14"/>
      <c r="G12" s="14"/>
      <c r="H12" s="13"/>
      <c r="I12" s="11"/>
      <c r="J12" s="8"/>
      <c r="K12" s="346"/>
    </row>
    <row r="13" spans="1:11" ht="13.5" customHeight="1" thickBot="1">
      <c r="A13" s="103" t="s">
        <v>50</v>
      </c>
      <c r="B13" s="117"/>
      <c r="C13" s="118"/>
      <c r="D13" s="119"/>
      <c r="E13" s="119"/>
      <c r="F13" s="119"/>
      <c r="G13" s="119"/>
      <c r="H13" s="120"/>
      <c r="I13" s="119"/>
      <c r="J13" s="120"/>
      <c r="K13" s="347"/>
    </row>
  </sheetData>
  <sheetProtection password="AAF1" sheet="1" objects="1" scenarios="1" selectLockedCells="1" selectUnlockedCells="1"/>
  <customSheetViews>
    <customSheetView guid="{50823AFA-AF82-4061-9437-1EA6648665C5}">
      <selection sqref="A1:B1"/>
      <pageMargins left="0.17" right="0.70866141732283472" top="0.78740157480314965" bottom="0.78740157480314965" header="0.31496062992125984" footer="0.31496062992125984"/>
      <pageSetup paperSize="9" orientation="landscape" r:id="rId1"/>
    </customSheetView>
  </customSheetViews>
  <mergeCells count="10">
    <mergeCell ref="A2:K2"/>
    <mergeCell ref="A3:K3"/>
    <mergeCell ref="A1:K1"/>
    <mergeCell ref="A8:H8"/>
    <mergeCell ref="I8:J8"/>
    <mergeCell ref="K7:K13"/>
    <mergeCell ref="A6:K6"/>
    <mergeCell ref="K4:K5"/>
    <mergeCell ref="A7:J7"/>
    <mergeCell ref="A4:J5"/>
  </mergeCells>
  <pageMargins left="0.39370078740157483" right="0.39370078740157483" top="0.39370078740157483" bottom="0.39370078740157483" header="0.31496062992125984" footer="0.31496062992125984"/>
  <pageSetup paperSize="9" scale="7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5"/>
  <sheetViews>
    <sheetView zoomScaleNormal="100" workbookViewId="0">
      <pane ySplit="7" topLeftCell="A8" activePane="bottomLeft" state="frozen"/>
      <selection pane="bottomLeft" sqref="A1:U1"/>
    </sheetView>
  </sheetViews>
  <sheetFormatPr defaultRowHeight="15"/>
  <cols>
    <col min="1" max="1" width="7.42578125" style="177" customWidth="1"/>
    <col min="2" max="2" width="17.7109375" style="177" customWidth="1"/>
    <col min="3" max="3" width="13.7109375" style="177" customWidth="1"/>
    <col min="4" max="4" width="17.7109375" style="177" customWidth="1"/>
    <col min="5" max="7" width="15.7109375" style="177" customWidth="1"/>
    <col min="8" max="8" width="17.7109375" style="177" customWidth="1"/>
    <col min="9" max="10" width="15.7109375" style="177" customWidth="1"/>
    <col min="11" max="11" width="16" style="177" customWidth="1"/>
    <col min="12" max="22" width="15.7109375" style="177" customWidth="1"/>
    <col min="23" max="16384" width="9.140625" style="177"/>
  </cols>
  <sheetData>
    <row r="1" spans="1:22" s="175" customFormat="1" ht="15" customHeight="1">
      <c r="A1" s="358" t="s">
        <v>158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174"/>
    </row>
    <row r="2" spans="1:22" s="175" customFormat="1" ht="15" customHeight="1">
      <c r="A2" s="358" t="s">
        <v>65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176"/>
    </row>
    <row r="3" spans="1:22" ht="9.9499999999999993" customHeight="1" thickBot="1">
      <c r="A3" s="355"/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</row>
    <row r="4" spans="1:22" ht="15" customHeight="1">
      <c r="A4" s="359" t="s">
        <v>64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1"/>
      <c r="V4" s="365" t="s">
        <v>310</v>
      </c>
    </row>
    <row r="5" spans="1:22" ht="21.75" customHeight="1" thickBot="1">
      <c r="A5" s="362"/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4"/>
      <c r="V5" s="366"/>
    </row>
    <row r="6" spans="1:22" ht="80.25" customHeight="1">
      <c r="A6" s="367" t="s">
        <v>55</v>
      </c>
      <c r="B6" s="356" t="s">
        <v>45</v>
      </c>
      <c r="C6" s="369" t="s">
        <v>43</v>
      </c>
      <c r="D6" s="356" t="s">
        <v>42</v>
      </c>
      <c r="E6" s="356" t="s">
        <v>54</v>
      </c>
      <c r="F6" s="356" t="s">
        <v>53</v>
      </c>
      <c r="G6" s="356" t="s">
        <v>192</v>
      </c>
      <c r="H6" s="356" t="s">
        <v>63</v>
      </c>
      <c r="I6" s="356" t="s">
        <v>170</v>
      </c>
      <c r="J6" s="356" t="s">
        <v>171</v>
      </c>
      <c r="K6" s="356" t="s">
        <v>172</v>
      </c>
      <c r="L6" s="356" t="s">
        <v>173</v>
      </c>
      <c r="M6" s="356" t="s">
        <v>62</v>
      </c>
      <c r="N6" s="374" t="s">
        <v>174</v>
      </c>
      <c r="O6" s="375"/>
      <c r="P6" s="374" t="s">
        <v>175</v>
      </c>
      <c r="Q6" s="375"/>
      <c r="R6" s="356" t="s">
        <v>176</v>
      </c>
      <c r="S6" s="376" t="s">
        <v>456</v>
      </c>
      <c r="T6" s="356" t="s">
        <v>177</v>
      </c>
      <c r="U6" s="356" t="s">
        <v>178</v>
      </c>
      <c r="V6" s="371" t="s">
        <v>457</v>
      </c>
    </row>
    <row r="7" spans="1:22" ht="60" customHeight="1">
      <c r="A7" s="368"/>
      <c r="B7" s="357"/>
      <c r="C7" s="370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178" t="s">
        <v>458</v>
      </c>
      <c r="O7" s="178" t="s">
        <v>459</v>
      </c>
      <c r="P7" s="178" t="s">
        <v>460</v>
      </c>
      <c r="Q7" s="178" t="s">
        <v>461</v>
      </c>
      <c r="R7" s="357"/>
      <c r="S7" s="377"/>
      <c r="T7" s="357"/>
      <c r="U7" s="357"/>
      <c r="V7" s="372"/>
    </row>
    <row r="8" spans="1:22" ht="26.25" thickBot="1">
      <c r="A8" s="179">
        <v>1</v>
      </c>
      <c r="B8" s="180" t="s">
        <v>256</v>
      </c>
      <c r="C8" s="180" t="s">
        <v>257</v>
      </c>
      <c r="D8" s="180" t="s">
        <v>258</v>
      </c>
      <c r="E8" s="180" t="s">
        <v>259</v>
      </c>
      <c r="F8" s="181" t="s">
        <v>260</v>
      </c>
      <c r="G8" s="181">
        <v>64</v>
      </c>
      <c r="H8" s="181" t="s">
        <v>261</v>
      </c>
      <c r="I8" s="182">
        <v>100</v>
      </c>
      <c r="J8" s="181" t="s">
        <v>262</v>
      </c>
      <c r="K8" s="182">
        <v>100</v>
      </c>
      <c r="L8" s="181" t="s">
        <v>262</v>
      </c>
      <c r="M8" s="181" t="s">
        <v>198</v>
      </c>
      <c r="N8" s="183">
        <v>28283448</v>
      </c>
      <c r="O8" s="183">
        <f>3150080+522657</f>
        <v>3672737</v>
      </c>
      <c r="P8" s="183">
        <v>0</v>
      </c>
      <c r="Q8" s="183">
        <f>3729+56849</f>
        <v>60578</v>
      </c>
      <c r="R8" s="183">
        <v>0</v>
      </c>
      <c r="S8" s="183">
        <v>0</v>
      </c>
      <c r="T8" s="183">
        <v>0</v>
      </c>
      <c r="U8" s="183">
        <v>0</v>
      </c>
      <c r="V8" s="373"/>
    </row>
    <row r="10" spans="1:22">
      <c r="A10" s="184" t="s">
        <v>462</v>
      </c>
    </row>
    <row r="11" spans="1:22">
      <c r="A11" s="184" t="s">
        <v>463</v>
      </c>
    </row>
    <row r="12" spans="1:22">
      <c r="A12" s="184" t="s">
        <v>464</v>
      </c>
    </row>
    <row r="13" spans="1:22">
      <c r="A13" s="184" t="s">
        <v>465</v>
      </c>
    </row>
    <row r="14" spans="1:22">
      <c r="A14" s="184" t="s">
        <v>466</v>
      </c>
    </row>
    <row r="15" spans="1:22">
      <c r="A15" s="184" t="s">
        <v>467</v>
      </c>
    </row>
  </sheetData>
  <sheetProtection password="AAF1" sheet="1" objects="1" scenarios="1"/>
  <mergeCells count="25">
    <mergeCell ref="K6:K7"/>
    <mergeCell ref="U6:U7"/>
    <mergeCell ref="V6:V8"/>
    <mergeCell ref="M6:M7"/>
    <mergeCell ref="N6:O6"/>
    <mergeCell ref="P6:Q6"/>
    <mergeCell ref="R6:R7"/>
    <mergeCell ref="S6:S7"/>
    <mergeCell ref="T6:T7"/>
    <mergeCell ref="A3:V3"/>
    <mergeCell ref="L6:L7"/>
    <mergeCell ref="A1:U1"/>
    <mergeCell ref="A2:U2"/>
    <mergeCell ref="A4:U5"/>
    <mergeCell ref="V4:V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ageMargins left="0.39370078740157483" right="0.39370078740157483" top="0.39370078740157483" bottom="0.39370078740157483" header="0.39370078740157483" footer="0.3937007874015748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4"/>
  <sheetViews>
    <sheetView showGridLines="0" zoomScaleNormal="100" workbookViewId="0">
      <pane ySplit="2" topLeftCell="A3" activePane="bottomLeft" state="frozen"/>
      <selection activeCell="A3" sqref="A3:S3"/>
      <selection pane="bottomLeft" sqref="A1:N1"/>
    </sheetView>
  </sheetViews>
  <sheetFormatPr defaultRowHeight="12.75"/>
  <cols>
    <col min="1" max="16384" width="9.140625" style="93"/>
  </cols>
  <sheetData>
    <row r="1" spans="1:14" ht="15" customHeight="1">
      <c r="A1" s="378" t="s">
        <v>159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 ht="15" customHeight="1">
      <c r="A2" s="378" t="s">
        <v>5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</row>
    <row r="16" spans="1:14" ht="9.75" customHeight="1"/>
    <row r="56" ht="12" customHeight="1"/>
    <row r="58" ht="12" customHeight="1"/>
    <row r="74" spans="2:2">
      <c r="B74" s="94"/>
    </row>
    <row r="75" spans="2:2">
      <c r="B75" s="94"/>
    </row>
    <row r="76" spans="2:2">
      <c r="B76" s="94"/>
    </row>
    <row r="91" spans="1:4">
      <c r="A91" s="95" t="s">
        <v>263</v>
      </c>
      <c r="B91" s="173"/>
      <c r="C91" s="173"/>
      <c r="D91" s="96"/>
    </row>
    <row r="92" spans="1:4">
      <c r="A92" s="171" t="s">
        <v>468</v>
      </c>
      <c r="B92" s="172"/>
      <c r="C92" s="172"/>
      <c r="D92" s="172"/>
    </row>
    <row r="93" spans="1:4">
      <c r="A93" s="171" t="s">
        <v>469</v>
      </c>
      <c r="B93" s="170"/>
      <c r="C93" s="170"/>
      <c r="D93" s="170"/>
    </row>
    <row r="94" spans="1:4">
      <c r="B94" s="170"/>
      <c r="C94" s="170"/>
      <c r="D94" s="170"/>
    </row>
  </sheetData>
  <sheetProtection password="AAF1" sheet="1" objects="1" scenarios="1"/>
  <mergeCells count="2">
    <mergeCell ref="A1:N1"/>
    <mergeCell ref="A2:N2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6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4"/>
  <sheetViews>
    <sheetView showGridLines="0" zoomScaleNormal="100" workbookViewId="0">
      <pane ySplit="2" topLeftCell="A3" activePane="bottomLeft" state="frozen"/>
      <selection activeCell="A3" sqref="A3:S3"/>
      <selection pane="bottomLeft" sqref="A1:N1"/>
    </sheetView>
  </sheetViews>
  <sheetFormatPr defaultRowHeight="12.75"/>
  <cols>
    <col min="1" max="16384" width="9.140625" style="93"/>
  </cols>
  <sheetData>
    <row r="1" spans="1:14" ht="15" customHeight="1">
      <c r="A1" s="378" t="s">
        <v>160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 ht="15" customHeight="1">
      <c r="A2" s="378" t="s">
        <v>4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</row>
    <row r="16" spans="1:14" ht="9.75" customHeight="1"/>
    <row r="56" ht="12" customHeight="1"/>
    <row r="58" ht="12" customHeight="1"/>
    <row r="74" spans="2:2">
      <c r="B74" s="94"/>
    </row>
    <row r="75" spans="2:2">
      <c r="B75" s="94"/>
    </row>
    <row r="76" spans="2:2">
      <c r="B76" s="94"/>
    </row>
    <row r="91" spans="1:4">
      <c r="A91" s="95" t="s">
        <v>263</v>
      </c>
      <c r="B91" s="173"/>
      <c r="C91" s="173"/>
      <c r="D91" s="96"/>
    </row>
    <row r="92" spans="1:4">
      <c r="A92" s="171" t="s">
        <v>468</v>
      </c>
      <c r="B92" s="172"/>
      <c r="C92" s="172"/>
      <c r="D92" s="172"/>
    </row>
    <row r="93" spans="1:4">
      <c r="A93" s="171" t="s">
        <v>469</v>
      </c>
      <c r="B93" s="170"/>
      <c r="C93" s="170"/>
      <c r="D93" s="170"/>
    </row>
    <row r="94" spans="1:4">
      <c r="B94" s="170"/>
      <c r="C94" s="170"/>
      <c r="D94" s="170"/>
    </row>
  </sheetData>
  <sheetProtection password="AAF1" sheet="1" objects="1" scenarios="1"/>
  <mergeCells count="2">
    <mergeCell ref="A1:N1"/>
    <mergeCell ref="A2:N2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6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2"/>
  <sheetViews>
    <sheetView zoomScaleNormal="100" workbookViewId="0">
      <selection sqref="A1:D1"/>
    </sheetView>
  </sheetViews>
  <sheetFormatPr defaultRowHeight="15"/>
  <cols>
    <col min="1" max="1" width="6.28515625" customWidth="1"/>
    <col min="2" max="2" width="65.7109375" customWidth="1"/>
    <col min="3" max="4" width="45.7109375" customWidth="1"/>
  </cols>
  <sheetData>
    <row r="1" spans="1:4">
      <c r="A1" s="232" t="s">
        <v>161</v>
      </c>
      <c r="B1" s="232"/>
      <c r="C1" s="232"/>
      <c r="D1" s="232"/>
    </row>
    <row r="2" spans="1:4">
      <c r="A2" s="232" t="s">
        <v>3</v>
      </c>
      <c r="B2" s="232"/>
      <c r="C2" s="232"/>
      <c r="D2" s="232"/>
    </row>
    <row r="3" spans="1:4" ht="9.9499999999999993" customHeight="1" thickBot="1">
      <c r="A3" s="256"/>
      <c r="B3" s="256"/>
      <c r="C3" s="256"/>
      <c r="D3" s="256"/>
    </row>
    <row r="4" spans="1:4" ht="20.100000000000001" customHeight="1">
      <c r="A4" s="257" t="s">
        <v>3</v>
      </c>
      <c r="B4" s="258"/>
      <c r="C4" s="350"/>
      <c r="D4" s="385"/>
    </row>
    <row r="5" spans="1:4" ht="20.100000000000001" customHeight="1" thickBot="1">
      <c r="A5" s="386" t="s">
        <v>60</v>
      </c>
      <c r="B5" s="387"/>
      <c r="C5" s="388"/>
      <c r="D5" s="389"/>
    </row>
    <row r="6" spans="1:4" ht="15" customHeight="1" thickBot="1">
      <c r="A6" s="379"/>
      <c r="B6" s="380"/>
      <c r="C6" s="383">
        <f>'Část 1'!D8</f>
        <v>41912</v>
      </c>
      <c r="D6" s="384"/>
    </row>
    <row r="7" spans="1:4" ht="15.75" thickBot="1">
      <c r="A7" s="381" t="s">
        <v>55</v>
      </c>
      <c r="B7" s="32" t="s">
        <v>70</v>
      </c>
      <c r="C7" s="31" t="s">
        <v>69</v>
      </c>
      <c r="D7" s="31" t="s">
        <v>68</v>
      </c>
    </row>
    <row r="8" spans="1:4" ht="39" thickBot="1">
      <c r="A8" s="382"/>
      <c r="B8" s="30" t="s">
        <v>67</v>
      </c>
      <c r="C8" s="59" t="s">
        <v>179</v>
      </c>
      <c r="D8" s="29" t="s">
        <v>66</v>
      </c>
    </row>
    <row r="9" spans="1:4" ht="117" customHeight="1">
      <c r="A9" s="28">
        <v>1</v>
      </c>
      <c r="B9" s="66" t="s">
        <v>199</v>
      </c>
      <c r="C9" s="67" t="s">
        <v>200</v>
      </c>
      <c r="D9" s="68" t="s">
        <v>201</v>
      </c>
    </row>
    <row r="10" spans="1:4" ht="333" customHeight="1">
      <c r="A10" s="27">
        <v>2</v>
      </c>
      <c r="B10" s="69" t="s">
        <v>202</v>
      </c>
      <c r="C10" s="25"/>
      <c r="D10" s="25"/>
    </row>
    <row r="11" spans="1:4" ht="12" customHeight="1">
      <c r="A11" s="27">
        <v>3</v>
      </c>
      <c r="B11" s="26"/>
      <c r="C11" s="25"/>
      <c r="D11" s="25"/>
    </row>
    <row r="12" spans="1:4" ht="12" customHeight="1">
      <c r="A12" s="27" t="s">
        <v>50</v>
      </c>
      <c r="B12" s="26"/>
      <c r="C12" s="25"/>
      <c r="D12" s="25"/>
    </row>
  </sheetData>
  <sheetProtection password="AAF1" sheet="1" objects="1" scenarios="1" selectLockedCells="1" selectUnlockedCells="1"/>
  <dataConsolidate topLabels="1"/>
  <customSheetViews>
    <customSheetView guid="{50823AFA-AF82-4061-9437-1EA6648665C5}" topLeftCell="A4">
      <selection activeCell="A4" sqref="A4:D4"/>
      <pageMargins left="0.17" right="0.17" top="0.78740157480314965" bottom="0.78740157480314965" header="0.31496062992125984" footer="0.31496062992125984"/>
      <pageSetup paperSize="9" orientation="landscape" r:id="rId1"/>
    </customSheetView>
  </customSheetViews>
  <mergeCells count="8">
    <mergeCell ref="A1:D1"/>
    <mergeCell ref="A2:D2"/>
    <mergeCell ref="A6:B6"/>
    <mergeCell ref="A7:A8"/>
    <mergeCell ref="C6:D6"/>
    <mergeCell ref="A3:D3"/>
    <mergeCell ref="A4:D4"/>
    <mergeCell ref="A5:D5"/>
  </mergeCells>
  <pageMargins left="0.39370078740157483" right="0.39370078740157483" top="0.39370078740157483" bottom="0.39370078740157483" header="0.31496062992125984" footer="0.31496062992125984"/>
  <pageSetup paperSize="9" scale="75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8"/>
  <sheetViews>
    <sheetView zoomScaleNormal="100" workbookViewId="0">
      <selection sqref="A1:H1"/>
    </sheetView>
  </sheetViews>
  <sheetFormatPr defaultRowHeight="15"/>
  <cols>
    <col min="1" max="1" width="28.7109375" customWidth="1"/>
    <col min="2" max="2" width="40.7109375" customWidth="1"/>
    <col min="3" max="3" width="20.7109375" customWidth="1"/>
    <col min="4" max="7" width="14.7109375" customWidth="1"/>
    <col min="8" max="8" width="16.7109375" customWidth="1"/>
  </cols>
  <sheetData>
    <row r="1" spans="1:8" ht="15" customHeight="1">
      <c r="A1" s="232" t="s">
        <v>162</v>
      </c>
      <c r="B1" s="232"/>
      <c r="C1" s="232"/>
      <c r="D1" s="232"/>
      <c r="E1" s="232"/>
      <c r="F1" s="232"/>
      <c r="G1" s="232"/>
      <c r="H1" s="232"/>
    </row>
    <row r="2" spans="1:8" ht="15" customHeight="1">
      <c r="A2" s="232" t="s">
        <v>89</v>
      </c>
      <c r="B2" s="232"/>
      <c r="C2" s="232"/>
      <c r="D2" s="232"/>
      <c r="E2" s="232"/>
      <c r="F2" s="232"/>
      <c r="G2" s="232"/>
      <c r="H2" s="232"/>
    </row>
    <row r="3" spans="1:8" ht="9.9499999999999993" customHeight="1" thickBot="1">
      <c r="A3" s="256"/>
      <c r="B3" s="256"/>
      <c r="C3" s="256"/>
      <c r="D3" s="256"/>
      <c r="E3" s="256"/>
      <c r="F3" s="256"/>
      <c r="G3" s="256"/>
      <c r="H3" s="256"/>
    </row>
    <row r="4" spans="1:8" ht="20.100000000000001" customHeight="1">
      <c r="A4" s="257" t="s">
        <v>2</v>
      </c>
      <c r="B4" s="258"/>
      <c r="C4" s="258"/>
      <c r="D4" s="258"/>
      <c r="E4" s="258"/>
      <c r="F4" s="258"/>
      <c r="G4" s="259"/>
      <c r="H4" s="263" t="s">
        <v>306</v>
      </c>
    </row>
    <row r="5" spans="1:8" ht="20.100000000000001" customHeight="1" thickBot="1">
      <c r="A5" s="260"/>
      <c r="B5" s="261"/>
      <c r="C5" s="261"/>
      <c r="D5" s="261"/>
      <c r="E5" s="261"/>
      <c r="F5" s="261"/>
      <c r="G5" s="262"/>
      <c r="H5" s="264"/>
    </row>
    <row r="6" spans="1:8" ht="15" customHeight="1" thickBot="1">
      <c r="A6" s="265"/>
      <c r="B6" s="266"/>
      <c r="C6" s="267"/>
      <c r="D6" s="383">
        <f>'Část 1'!D8</f>
        <v>41912</v>
      </c>
      <c r="E6" s="393"/>
      <c r="F6" s="393"/>
      <c r="G6" s="394"/>
      <c r="H6" s="121"/>
    </row>
    <row r="7" spans="1:8" ht="41.25" customHeight="1">
      <c r="A7" s="399" t="s">
        <v>299</v>
      </c>
      <c r="B7" s="400"/>
      <c r="C7" s="401"/>
      <c r="D7" s="33" t="s">
        <v>88</v>
      </c>
      <c r="E7" s="33" t="s">
        <v>87</v>
      </c>
      <c r="F7" s="33" t="s">
        <v>86</v>
      </c>
      <c r="G7" s="126" t="s">
        <v>85</v>
      </c>
      <c r="H7" s="405"/>
    </row>
    <row r="8" spans="1:8" ht="15" customHeight="1" thickBot="1">
      <c r="A8" s="402"/>
      <c r="B8" s="403"/>
      <c r="C8" s="404"/>
      <c r="D8" s="70" t="s">
        <v>309</v>
      </c>
      <c r="E8" s="70" t="s">
        <v>304</v>
      </c>
      <c r="F8" s="70" t="s">
        <v>254</v>
      </c>
      <c r="G8" s="70" t="s">
        <v>255</v>
      </c>
      <c r="H8" s="406"/>
    </row>
    <row r="9" spans="1:8" s="1" customFormat="1" ht="38.1" customHeight="1">
      <c r="A9" s="395" t="s">
        <v>84</v>
      </c>
      <c r="B9" s="396"/>
      <c r="C9" s="104" t="s">
        <v>189</v>
      </c>
      <c r="D9" s="130">
        <v>322407.93975000002</v>
      </c>
      <c r="E9" s="130">
        <v>223820.78914000001</v>
      </c>
      <c r="F9" s="130">
        <v>148441.31616999995</v>
      </c>
      <c r="G9" s="130">
        <v>444389.54680000053</v>
      </c>
      <c r="H9" s="273" t="s">
        <v>83</v>
      </c>
    </row>
    <row r="10" spans="1:8" ht="38.1" customHeight="1" thickBot="1">
      <c r="A10" s="397"/>
      <c r="B10" s="398"/>
      <c r="C10" s="51" t="s">
        <v>190</v>
      </c>
      <c r="D10" s="73">
        <v>0</v>
      </c>
      <c r="E10" s="73">
        <v>0</v>
      </c>
      <c r="F10" s="73">
        <v>0</v>
      </c>
      <c r="G10" s="73">
        <v>0</v>
      </c>
      <c r="H10" s="275"/>
    </row>
    <row r="11" spans="1:8" ht="15" customHeight="1">
      <c r="A11" s="390" t="s">
        <v>82</v>
      </c>
      <c r="B11" s="63" t="s">
        <v>81</v>
      </c>
      <c r="C11" s="63"/>
      <c r="D11" s="221">
        <v>20.14</v>
      </c>
      <c r="E11" s="99">
        <v>17.86</v>
      </c>
      <c r="F11" s="99">
        <v>20.02</v>
      </c>
      <c r="G11" s="99" t="s">
        <v>265</v>
      </c>
      <c r="H11" s="326" t="s">
        <v>80</v>
      </c>
    </row>
    <row r="12" spans="1:8">
      <c r="A12" s="391"/>
      <c r="B12" s="3" t="s">
        <v>79</v>
      </c>
      <c r="C12" s="3"/>
      <c r="D12" s="98">
        <v>20.14</v>
      </c>
      <c r="E12" s="98">
        <v>17.86</v>
      </c>
      <c r="F12" s="98">
        <v>20.02</v>
      </c>
      <c r="G12" s="98" t="s">
        <v>265</v>
      </c>
      <c r="H12" s="327"/>
    </row>
    <row r="13" spans="1:8" ht="15" customHeight="1" thickBot="1">
      <c r="A13" s="392"/>
      <c r="B13" s="51" t="s">
        <v>78</v>
      </c>
      <c r="C13" s="51"/>
      <c r="D13" s="222">
        <v>20.14</v>
      </c>
      <c r="E13" s="100">
        <v>17.86</v>
      </c>
      <c r="F13" s="100">
        <v>20.02</v>
      </c>
      <c r="G13" s="100" t="s">
        <v>265</v>
      </c>
      <c r="H13" s="407"/>
    </row>
    <row r="14" spans="1:8" ht="15" customHeight="1">
      <c r="A14" s="390" t="s">
        <v>77</v>
      </c>
      <c r="B14" s="63" t="s">
        <v>76</v>
      </c>
      <c r="C14" s="63"/>
      <c r="D14" s="97">
        <v>1.26</v>
      </c>
      <c r="E14" s="97">
        <v>1.29</v>
      </c>
      <c r="F14" s="97">
        <v>1.22</v>
      </c>
      <c r="G14" s="71">
        <v>1.31</v>
      </c>
      <c r="H14" s="326" t="s">
        <v>75</v>
      </c>
    </row>
    <row r="15" spans="1:8" ht="15" customHeight="1">
      <c r="A15" s="391"/>
      <c r="B15" s="3" t="s">
        <v>72</v>
      </c>
      <c r="C15" s="3"/>
      <c r="D15" s="72">
        <v>17.77</v>
      </c>
      <c r="E15" s="72">
        <v>18.14</v>
      </c>
      <c r="F15" s="72">
        <v>17.23</v>
      </c>
      <c r="G15" s="72">
        <v>17.62</v>
      </c>
      <c r="H15" s="327"/>
    </row>
    <row r="16" spans="1:8">
      <c r="A16" s="391"/>
      <c r="B16" s="3" t="s">
        <v>74</v>
      </c>
      <c r="C16" s="3"/>
      <c r="D16" s="74">
        <v>239696</v>
      </c>
      <c r="E16" s="74">
        <v>240749</v>
      </c>
      <c r="F16" s="74">
        <v>240163</v>
      </c>
      <c r="G16" s="74">
        <v>240925</v>
      </c>
      <c r="H16" s="327"/>
    </row>
    <row r="17" spans="1:8" ht="15" customHeight="1">
      <c r="A17" s="391"/>
      <c r="B17" s="3" t="s">
        <v>71</v>
      </c>
      <c r="C17" s="3"/>
      <c r="D17" s="74">
        <v>1546</v>
      </c>
      <c r="E17" s="74">
        <v>1525</v>
      </c>
      <c r="F17" s="74">
        <v>1460</v>
      </c>
      <c r="G17" s="75">
        <v>1681</v>
      </c>
      <c r="H17" s="327"/>
    </row>
    <row r="18" spans="1:8" ht="30" customHeight="1" thickBot="1">
      <c r="A18" s="392"/>
      <c r="B18" s="51" t="s">
        <v>73</v>
      </c>
      <c r="C18" s="51"/>
      <c r="D18" s="76">
        <v>3044</v>
      </c>
      <c r="E18" s="76">
        <v>3119</v>
      </c>
      <c r="F18" s="76">
        <v>2934</v>
      </c>
      <c r="G18" s="76">
        <v>3125</v>
      </c>
      <c r="H18" s="407"/>
    </row>
  </sheetData>
  <sheetProtection password="AAF1" sheet="1" objects="1" scenarios="1" selectLockedCells="1" selectUnlockedCells="1"/>
  <customSheetViews>
    <customSheetView guid="{50823AFA-AF82-4061-9437-1EA6648665C5}" scale="90">
      <selection sqref="A1:B1"/>
      <pageMargins left="0.18" right="0.17" top="0.78740157480314965" bottom="0.78740157480314965" header="0.31496062992125984" footer="0.31496062992125984"/>
      <pageSetup paperSize="9" orientation="landscape" r:id="rId1"/>
    </customSheetView>
  </customSheetViews>
  <mergeCells count="15">
    <mergeCell ref="A1:H1"/>
    <mergeCell ref="A2:H2"/>
    <mergeCell ref="A3:H3"/>
    <mergeCell ref="A14:A18"/>
    <mergeCell ref="A6:C6"/>
    <mergeCell ref="D6:G6"/>
    <mergeCell ref="A4:G5"/>
    <mergeCell ref="H4:H5"/>
    <mergeCell ref="A9:B10"/>
    <mergeCell ref="A7:C8"/>
    <mergeCell ref="H9:H10"/>
    <mergeCell ref="H7:H8"/>
    <mergeCell ref="H14:H18"/>
    <mergeCell ref="H11:H13"/>
    <mergeCell ref="A11:A13"/>
  </mergeCells>
  <pageMargins left="0.19685039370078741" right="0.19685039370078741" top="0.39370078740157483" bottom="0.39370078740157483" header="0.31496062992125984" footer="0.31496062992125984"/>
  <pageSetup paperSize="9" scale="75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4"/>
  <sheetViews>
    <sheetView zoomScaleNormal="100" workbookViewId="0">
      <selection sqref="A1:J1"/>
    </sheetView>
  </sheetViews>
  <sheetFormatPr defaultRowHeight="15"/>
  <cols>
    <col min="1" max="1" width="70.7109375" customWidth="1"/>
    <col min="2" max="2" width="18.42578125" bestFit="1" customWidth="1"/>
    <col min="3" max="9" width="16.7109375" customWidth="1"/>
    <col min="10" max="10" width="15.7109375" customWidth="1"/>
  </cols>
  <sheetData>
    <row r="1" spans="1:10">
      <c r="A1" s="408" t="s">
        <v>163</v>
      </c>
      <c r="B1" s="408"/>
      <c r="C1" s="408"/>
      <c r="D1" s="408"/>
      <c r="E1" s="408"/>
      <c r="F1" s="408"/>
      <c r="G1" s="408"/>
      <c r="H1" s="408"/>
      <c r="I1" s="408"/>
      <c r="J1" s="408"/>
    </row>
    <row r="2" spans="1:10">
      <c r="A2" s="408" t="s">
        <v>1</v>
      </c>
      <c r="B2" s="408"/>
      <c r="C2" s="408"/>
      <c r="D2" s="408"/>
      <c r="E2" s="408"/>
      <c r="F2" s="408"/>
      <c r="G2" s="408"/>
      <c r="H2" s="408"/>
      <c r="I2" s="408"/>
      <c r="J2" s="408"/>
    </row>
    <row r="3" spans="1:10" ht="9.9499999999999993" customHeight="1" thickBot="1">
      <c r="A3" s="423"/>
      <c r="B3" s="423"/>
      <c r="C3" s="423"/>
      <c r="D3" s="423"/>
      <c r="E3" s="423"/>
      <c r="J3" s="131"/>
    </row>
    <row r="4" spans="1:10" ht="20.100000000000001" customHeight="1">
      <c r="A4" s="257" t="s">
        <v>1</v>
      </c>
      <c r="B4" s="258"/>
      <c r="C4" s="258"/>
      <c r="D4" s="258"/>
      <c r="E4" s="258"/>
      <c r="F4" s="258"/>
      <c r="G4" s="258"/>
      <c r="H4" s="258"/>
      <c r="I4" s="259"/>
      <c r="J4" s="263" t="s">
        <v>310</v>
      </c>
    </row>
    <row r="5" spans="1:10" ht="20.100000000000001" customHeight="1" thickBot="1">
      <c r="A5" s="260"/>
      <c r="B5" s="261"/>
      <c r="C5" s="261"/>
      <c r="D5" s="261"/>
      <c r="E5" s="261"/>
      <c r="F5" s="261"/>
      <c r="G5" s="261"/>
      <c r="H5" s="261"/>
      <c r="I5" s="262"/>
      <c r="J5" s="264"/>
    </row>
    <row r="6" spans="1:10" ht="15" customHeight="1" thickBot="1">
      <c r="A6" s="228" t="str">
        <f>[1]Obsah!A3</f>
        <v>Informace platné k datu</v>
      </c>
      <c r="B6" s="428">
        <v>41912</v>
      </c>
      <c r="C6" s="429"/>
      <c r="D6" s="132"/>
      <c r="E6" s="132"/>
      <c r="F6" s="132"/>
      <c r="G6" s="132"/>
      <c r="H6" s="132"/>
      <c r="I6" s="133"/>
      <c r="J6" s="134"/>
    </row>
    <row r="7" spans="1:10">
      <c r="A7" s="414" t="s">
        <v>311</v>
      </c>
      <c r="B7" s="430" t="s">
        <v>88</v>
      </c>
      <c r="C7" s="431"/>
      <c r="D7" s="419" t="s">
        <v>87</v>
      </c>
      <c r="E7" s="420"/>
      <c r="F7" s="432" t="s">
        <v>86</v>
      </c>
      <c r="G7" s="422"/>
      <c r="H7" s="421" t="s">
        <v>85</v>
      </c>
      <c r="I7" s="422"/>
      <c r="J7" s="424" t="s">
        <v>94</v>
      </c>
    </row>
    <row r="8" spans="1:10" ht="15.75" thickBot="1">
      <c r="A8" s="415"/>
      <c r="B8" s="433" t="s">
        <v>309</v>
      </c>
      <c r="C8" s="434"/>
      <c r="D8" s="435" t="s">
        <v>304</v>
      </c>
      <c r="E8" s="434"/>
      <c r="F8" s="436" t="s">
        <v>254</v>
      </c>
      <c r="G8" s="434"/>
      <c r="H8" s="435" t="s">
        <v>255</v>
      </c>
      <c r="I8" s="434"/>
      <c r="J8" s="425"/>
    </row>
    <row r="9" spans="1:10" ht="45" customHeight="1" thickBot="1">
      <c r="A9" s="416"/>
      <c r="B9" s="39" t="s">
        <v>93</v>
      </c>
      <c r="C9" s="38" t="s">
        <v>92</v>
      </c>
      <c r="D9" s="128" t="s">
        <v>93</v>
      </c>
      <c r="E9" s="129" t="s">
        <v>92</v>
      </c>
      <c r="F9" s="37" t="s">
        <v>93</v>
      </c>
      <c r="G9" s="129" t="s">
        <v>92</v>
      </c>
      <c r="H9" s="128" t="s">
        <v>93</v>
      </c>
      <c r="I9" s="135" t="s">
        <v>92</v>
      </c>
      <c r="J9" s="426"/>
    </row>
    <row r="10" spans="1:10" s="36" customFormat="1" ht="15" customHeight="1">
      <c r="A10" s="60" t="s">
        <v>180</v>
      </c>
      <c r="B10" s="136"/>
      <c r="C10" s="137"/>
      <c r="D10" s="138"/>
      <c r="E10" s="137"/>
      <c r="F10" s="139"/>
      <c r="G10" s="137"/>
      <c r="H10" s="138"/>
      <c r="I10" s="140"/>
      <c r="J10" s="426"/>
    </row>
    <row r="11" spans="1:10">
      <c r="A11" s="35" t="s">
        <v>181</v>
      </c>
      <c r="B11" s="141">
        <v>10650000000</v>
      </c>
      <c r="C11" s="142">
        <v>522657118.75999999</v>
      </c>
      <c r="D11" s="141">
        <v>9450000000</v>
      </c>
      <c r="E11" s="142">
        <v>381194857.87</v>
      </c>
      <c r="F11" s="141">
        <v>4800000000</v>
      </c>
      <c r="G11" s="142">
        <v>37238903.049999997</v>
      </c>
      <c r="H11" s="141">
        <v>1000000000</v>
      </c>
      <c r="I11" s="142">
        <v>808156.32</v>
      </c>
      <c r="J11" s="426"/>
    </row>
    <row r="12" spans="1:10">
      <c r="A12" s="35" t="s">
        <v>182</v>
      </c>
      <c r="B12" s="143"/>
      <c r="C12" s="142"/>
      <c r="D12" s="144"/>
      <c r="E12" s="142"/>
      <c r="F12" s="145"/>
      <c r="G12" s="142"/>
      <c r="H12" s="144"/>
      <c r="I12" s="142"/>
      <c r="J12" s="426"/>
    </row>
    <row r="13" spans="1:10">
      <c r="A13" s="60" t="s">
        <v>183</v>
      </c>
      <c r="B13" s="143"/>
      <c r="C13" s="142"/>
      <c r="D13" s="144"/>
      <c r="E13" s="142"/>
      <c r="F13" s="145"/>
      <c r="G13" s="142"/>
      <c r="H13" s="144"/>
      <c r="I13" s="142"/>
      <c r="J13" s="426"/>
    </row>
    <row r="14" spans="1:10" ht="15" customHeight="1">
      <c r="A14" s="35" t="s">
        <v>91</v>
      </c>
      <c r="B14" s="141">
        <v>10650000000</v>
      </c>
      <c r="C14" s="142">
        <v>522657118.75999999</v>
      </c>
      <c r="D14" s="141">
        <v>9450000000</v>
      </c>
      <c r="E14" s="142">
        <v>381194857.87</v>
      </c>
      <c r="F14" s="141">
        <v>4800000000</v>
      </c>
      <c r="G14" s="142">
        <v>37238903.049999997</v>
      </c>
      <c r="H14" s="141">
        <v>1000000000</v>
      </c>
      <c r="I14" s="142">
        <v>808156.32</v>
      </c>
      <c r="J14" s="426"/>
    </row>
    <row r="15" spans="1:10" ht="15.75" thickBot="1">
      <c r="A15" s="146" t="s">
        <v>90</v>
      </c>
      <c r="B15" s="147"/>
      <c r="C15" s="148"/>
      <c r="D15" s="149"/>
      <c r="E15" s="148"/>
      <c r="F15" s="150"/>
      <c r="G15" s="148"/>
      <c r="H15" s="149"/>
      <c r="I15" s="148"/>
      <c r="J15" s="427"/>
    </row>
    <row r="16" spans="1:10" ht="15" customHeight="1">
      <c r="A16" s="414" t="s">
        <v>312</v>
      </c>
      <c r="B16" s="417" t="s">
        <v>88</v>
      </c>
      <c r="C16" s="418"/>
      <c r="D16" s="419" t="s">
        <v>87</v>
      </c>
      <c r="E16" s="420"/>
      <c r="F16" s="421" t="s">
        <v>86</v>
      </c>
      <c r="G16" s="422"/>
      <c r="H16" s="421" t="s">
        <v>85</v>
      </c>
      <c r="I16" s="422"/>
      <c r="J16" s="409" t="s">
        <v>94</v>
      </c>
    </row>
    <row r="17" spans="1:10" ht="15.75" thickBot="1">
      <c r="A17" s="415"/>
      <c r="B17" s="412" t="s">
        <v>309</v>
      </c>
      <c r="C17" s="413"/>
      <c r="D17" s="412" t="s">
        <v>304</v>
      </c>
      <c r="E17" s="413"/>
      <c r="F17" s="412" t="s">
        <v>254</v>
      </c>
      <c r="G17" s="413"/>
      <c r="H17" s="412" t="s">
        <v>255</v>
      </c>
      <c r="I17" s="413"/>
      <c r="J17" s="410"/>
    </row>
    <row r="18" spans="1:10" ht="45" customHeight="1" thickBot="1">
      <c r="A18" s="416"/>
      <c r="B18" s="39" t="s">
        <v>93</v>
      </c>
      <c r="C18" s="38" t="s">
        <v>92</v>
      </c>
      <c r="D18" s="128" t="s">
        <v>93</v>
      </c>
      <c r="E18" s="129" t="s">
        <v>92</v>
      </c>
      <c r="F18" s="37" t="s">
        <v>93</v>
      </c>
      <c r="G18" s="129" t="s">
        <v>92</v>
      </c>
      <c r="H18" s="128" t="s">
        <v>93</v>
      </c>
      <c r="I18" s="135" t="s">
        <v>92</v>
      </c>
      <c r="J18" s="410"/>
    </row>
    <row r="19" spans="1:10">
      <c r="A19" s="60" t="s">
        <v>180</v>
      </c>
      <c r="B19" s="136"/>
      <c r="C19" s="137"/>
      <c r="D19" s="138"/>
      <c r="E19" s="137"/>
      <c r="F19" s="139"/>
      <c r="G19" s="137"/>
      <c r="H19" s="138"/>
      <c r="I19" s="140"/>
      <c r="J19" s="410"/>
    </row>
    <row r="20" spans="1:10">
      <c r="A20" s="35" t="s">
        <v>181</v>
      </c>
      <c r="B20" s="143">
        <v>7800000000</v>
      </c>
      <c r="C20" s="142">
        <v>-56848819.729999997</v>
      </c>
      <c r="D20" s="144">
        <v>6600000000</v>
      </c>
      <c r="E20" s="142">
        <v>-50858741.310000002</v>
      </c>
      <c r="F20" s="141">
        <v>10950000000</v>
      </c>
      <c r="G20" s="142">
        <v>-94122794.25</v>
      </c>
      <c r="H20" s="141">
        <v>11450000000</v>
      </c>
      <c r="I20" s="142">
        <v>-213530859.66999999</v>
      </c>
      <c r="J20" s="410"/>
    </row>
    <row r="21" spans="1:10">
      <c r="A21" s="35" t="s">
        <v>182</v>
      </c>
      <c r="B21" s="143"/>
      <c r="C21" s="142"/>
      <c r="D21" s="144"/>
      <c r="E21" s="142"/>
      <c r="F21" s="145"/>
      <c r="G21" s="142"/>
      <c r="H21" s="144"/>
      <c r="I21" s="142"/>
      <c r="J21" s="410"/>
    </row>
    <row r="22" spans="1:10">
      <c r="A22" s="60" t="s">
        <v>183</v>
      </c>
      <c r="B22" s="143"/>
      <c r="C22" s="142"/>
      <c r="D22" s="144"/>
      <c r="E22" s="142"/>
      <c r="F22" s="145"/>
      <c r="G22" s="142"/>
      <c r="H22" s="144"/>
      <c r="I22" s="142"/>
      <c r="J22" s="410"/>
    </row>
    <row r="23" spans="1:10">
      <c r="A23" s="35" t="s">
        <v>91</v>
      </c>
      <c r="B23" s="143">
        <v>7800000000</v>
      </c>
      <c r="C23" s="142">
        <v>-56848819.729999997</v>
      </c>
      <c r="D23" s="144">
        <v>6600000000</v>
      </c>
      <c r="E23" s="142">
        <v>-50858741.310000002</v>
      </c>
      <c r="F23" s="141">
        <v>10950000000</v>
      </c>
      <c r="G23" s="142">
        <v>-94122794.25</v>
      </c>
      <c r="H23" s="141">
        <v>11450000000</v>
      </c>
      <c r="I23" s="142">
        <v>-213530859.66999999</v>
      </c>
      <c r="J23" s="410"/>
    </row>
    <row r="24" spans="1:10" ht="15.75" thickBot="1">
      <c r="A24" s="146" t="s">
        <v>90</v>
      </c>
      <c r="B24" s="147"/>
      <c r="C24" s="148"/>
      <c r="D24" s="149"/>
      <c r="E24" s="148"/>
      <c r="F24" s="150"/>
      <c r="G24" s="148"/>
      <c r="H24" s="149"/>
      <c r="I24" s="148"/>
      <c r="J24" s="411"/>
    </row>
  </sheetData>
  <sheetProtection password="AAF1" sheet="1" objects="1" scenarios="1" selectLockedCells="1" selectUnlockedCells="1"/>
  <customSheetViews>
    <customSheetView guid="{50823AFA-AF82-4061-9437-1EA6648665C5}" scale="90">
      <pageMargins left="0.17" right="0.17" top="0.78740157480314965" bottom="0.78740157480314965" header="0.31496062992125984" footer="0.31496062992125984"/>
      <pageSetup paperSize="9" orientation="landscape" r:id="rId1"/>
    </customSheetView>
  </customSheetViews>
  <mergeCells count="26">
    <mergeCell ref="H7:I7"/>
    <mergeCell ref="B8:C8"/>
    <mergeCell ref="D8:E8"/>
    <mergeCell ref="F8:G8"/>
    <mergeCell ref="H8:I8"/>
    <mergeCell ref="B6:C6"/>
    <mergeCell ref="A7:A9"/>
    <mergeCell ref="B7:C7"/>
    <mergeCell ref="D7:E7"/>
    <mergeCell ref="F7:G7"/>
    <mergeCell ref="A1:J1"/>
    <mergeCell ref="A2:J2"/>
    <mergeCell ref="J16:J24"/>
    <mergeCell ref="B17:C17"/>
    <mergeCell ref="D17:E17"/>
    <mergeCell ref="F17:G17"/>
    <mergeCell ref="H17:I17"/>
    <mergeCell ref="A16:A18"/>
    <mergeCell ref="B16:C16"/>
    <mergeCell ref="D16:E16"/>
    <mergeCell ref="F16:G16"/>
    <mergeCell ref="H16:I16"/>
    <mergeCell ref="A4:I5"/>
    <mergeCell ref="J4:J5"/>
    <mergeCell ref="A3:E3"/>
    <mergeCell ref="J7:J15"/>
  </mergeCells>
  <pageMargins left="0.19685039370078741" right="0.19685039370078741" top="0.39370078740157483" bottom="0.39370078740157483" header="0.31496062992125984" footer="0.31496062992125984"/>
  <pageSetup paperSize="9" scale="7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</vt:i4>
      </vt:variant>
    </vt:vector>
  </HeadingPairs>
  <TitlesOfParts>
    <vt:vector size="14" baseType="lpstr">
      <vt:lpstr>Část 1</vt:lpstr>
      <vt:lpstr>Část 1a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5b</vt:lpstr>
      <vt:lpstr>Část 6</vt:lpstr>
      <vt:lpstr>Část 7</vt:lpstr>
      <vt:lpstr>'Část 3a'!Oblast_tisku</vt:lpstr>
      <vt:lpstr>'Část 3b'!Oblast_tisku</vt:lpstr>
    </vt:vector>
  </TitlesOfParts>
  <Company>Česká národní banka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Radim Voňavka</cp:lastModifiedBy>
  <cp:lastPrinted>2014-06-03T09:11:37Z</cp:lastPrinted>
  <dcterms:created xsi:type="dcterms:W3CDTF">2014-02-19T07:52:39Z</dcterms:created>
  <dcterms:modified xsi:type="dcterms:W3CDTF">2014-11-10T09:02:46Z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-616317261</vt:i4>
  </property>
  <property fmtid="{D5CDD505-2E9C-101B-9397-08002B2CF9AE}" pid="3" name="_NewReviewCycle">
    <vt:lpwstr/>
  </property>
  <property fmtid="{D5CDD505-2E9C-101B-9397-08002B2CF9AE}" pid="4" name="_EmailSubject">
    <vt:lpwstr>web MPSS: vlozeni hospodarskych vysledku k 30.9.2014</vt:lpwstr>
  </property>
  <property fmtid="{D5CDD505-2E9C-101B-9397-08002B2CF9AE}" pid="5" name="_AuthorEmail">
    <vt:lpwstr>Radim.Vonavka@mpss.cz</vt:lpwstr>
  </property>
  <property fmtid="{D5CDD505-2E9C-101B-9397-08002B2CF9AE}" pid="6" name="_AuthorEmailDisplayName">
    <vt:lpwstr>Voňavka Radim</vt:lpwstr>
  </property>
  <property fmtid="{D5CDD505-2E9C-101B-9397-08002B2CF9AE}" pid="7" name="_PreviousAdHocReviewCycleID">
    <vt:i4>1145840824</vt:i4>
  </property>
</Properties>
</file>